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c_엑셀 전문가 강의\엑셀고급강의\엑셀 고급 15강 - 엑셀 재고관리의 모든것 - 이동평균 관리\"/>
    </mc:Choice>
  </mc:AlternateContent>
  <xr:revisionPtr revIDLastSave="0" documentId="13_ncr:1_{B6D2D3D4-6569-43B4-BE14-21F6C9327D15}" xr6:coauthVersionLast="45" xr6:coauthVersionMax="45" xr10:uidLastSave="{00000000-0000-0000-0000-000000000000}"/>
  <bookViews>
    <workbookView xWindow="38280" yWindow="4350" windowWidth="16440" windowHeight="28440" activeTab="3" xr2:uid="{B70A9CC6-4A80-4CE8-837B-363F6FCEF06B}"/>
  </bookViews>
  <sheets>
    <sheet name="시작" sheetId="5" r:id="rId1"/>
    <sheet name="서론" sheetId="21" r:id="rId2"/>
    <sheet name="1" sheetId="4" r:id="rId3"/>
    <sheet name="2" sheetId="16" r:id="rId4"/>
    <sheet name="2-1" sheetId="23" r:id="rId5"/>
    <sheet name="3" sheetId="14" r:id="rId6"/>
    <sheet name="4" sheetId="17" r:id="rId7"/>
    <sheet name="수고하셨습니다" sheetId="12" r:id="rId8"/>
  </sheets>
  <definedNames>
    <definedName name="solver_eng" localSheetId="2" hidden="1">1</definedName>
    <definedName name="solver_eng" localSheetId="3" hidden="1">1</definedName>
    <definedName name="solver_eng" localSheetId="4" hidden="1">1</definedName>
    <definedName name="solver_eng" localSheetId="5" hidden="1">1</definedName>
    <definedName name="solver_eng" localSheetId="6" hidden="1">1</definedName>
    <definedName name="solver_eng" localSheetId="1" hidden="1">1</definedName>
    <definedName name="solver_neg" localSheetId="2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eg" localSheetId="6" hidden="1">1</definedName>
    <definedName name="solver_neg" localSheetId="1" hidden="1">1</definedName>
    <definedName name="solver_num" localSheetId="2" hidden="1">0</definedName>
    <definedName name="solver_num" localSheetId="3" hidden="1">0</definedName>
    <definedName name="solver_num" localSheetId="4" hidden="1">0</definedName>
    <definedName name="solver_num" localSheetId="5" hidden="1">0</definedName>
    <definedName name="solver_num" localSheetId="6" hidden="1">0</definedName>
    <definedName name="solver_num" localSheetId="1" hidden="1">0</definedName>
    <definedName name="solver_opt" localSheetId="2" hidden="1">'1'!#REF!</definedName>
    <definedName name="solver_opt" localSheetId="3" hidden="1">'2'!#REF!</definedName>
    <definedName name="solver_opt" localSheetId="4" hidden="1">'2-1'!#REF!</definedName>
    <definedName name="solver_opt" localSheetId="5" hidden="1">'3'!#REF!</definedName>
    <definedName name="solver_opt" localSheetId="6" hidden="1">'4'!#REF!</definedName>
    <definedName name="solver_opt" localSheetId="1" hidden="1">서론!#REF!</definedName>
    <definedName name="solver_typ" localSheetId="2" hidden="1">1</definedName>
    <definedName name="solver_typ" localSheetId="3" hidden="1">1</definedName>
    <definedName name="solver_typ" localSheetId="4" hidden="1">1</definedName>
    <definedName name="solver_typ" localSheetId="5" hidden="1">1</definedName>
    <definedName name="solver_typ" localSheetId="6" hidden="1">1</definedName>
    <definedName name="solver_typ" localSheetId="1" hidden="1">1</definedName>
    <definedName name="solver_val" localSheetId="2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al" localSheetId="1" hidden="1">0</definedName>
    <definedName name="solver_ver" localSheetId="2" hidden="1">3</definedName>
    <definedName name="solver_ver" localSheetId="3" hidden="1">3</definedName>
    <definedName name="solver_ver" localSheetId="4" hidden="1">3</definedName>
    <definedName name="solver_ver" localSheetId="5" hidden="1">3</definedName>
    <definedName name="solver_ver" localSheetId="6" hidden="1">3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2" i="17" l="1"/>
  <c r="M32" i="17" s="1"/>
  <c r="L31" i="17"/>
  <c r="M31" i="17" s="1"/>
  <c r="L30" i="17"/>
  <c r="M30" i="17" s="1"/>
  <c r="L29" i="17"/>
  <c r="M29" i="17" s="1"/>
  <c r="L28" i="17"/>
  <c r="M28" i="17" s="1"/>
  <c r="L27" i="17"/>
  <c r="M27" i="17" s="1"/>
  <c r="L26" i="17"/>
  <c r="M26" i="17" s="1"/>
  <c r="L25" i="17"/>
  <c r="M25" i="17" s="1"/>
  <c r="L24" i="17"/>
  <c r="M24" i="17" s="1"/>
  <c r="L23" i="17"/>
  <c r="M23" i="17" s="1"/>
  <c r="L22" i="17"/>
  <c r="M22" i="17" s="1"/>
  <c r="L21" i="17"/>
  <c r="M21" i="17" s="1"/>
  <c r="L20" i="17"/>
  <c r="M20" i="17" s="1"/>
  <c r="L19" i="17"/>
  <c r="M19" i="17" s="1"/>
  <c r="L18" i="17"/>
  <c r="M18" i="17" s="1"/>
  <c r="L17" i="17"/>
  <c r="M17" i="17" s="1"/>
  <c r="L16" i="17"/>
  <c r="M16" i="17" s="1"/>
  <c r="L15" i="17"/>
  <c r="M15" i="17" s="1"/>
  <c r="L14" i="17"/>
  <c r="M14" i="17" s="1"/>
  <c r="L13" i="17"/>
  <c r="M13" i="17" s="1"/>
  <c r="L12" i="17"/>
  <c r="M12" i="17" s="1"/>
  <c r="L11" i="17"/>
  <c r="M11" i="17" s="1"/>
  <c r="K6" i="17"/>
  <c r="F6" i="17"/>
  <c r="E6" i="17"/>
  <c r="F6" i="14"/>
  <c r="I6" i="14"/>
  <c r="E6" i="14"/>
  <c r="G32" i="17"/>
  <c r="G31" i="17"/>
  <c r="G30" i="17"/>
  <c r="G29" i="17"/>
  <c r="G28" i="17"/>
  <c r="G27" i="17"/>
  <c r="G26" i="17"/>
  <c r="G25" i="17"/>
  <c r="G24" i="17"/>
  <c r="G23" i="17"/>
  <c r="G22" i="17"/>
  <c r="G21" i="17"/>
  <c r="G20" i="17"/>
  <c r="G19" i="17"/>
  <c r="G18" i="17"/>
  <c r="G17" i="17"/>
  <c r="G16" i="17"/>
  <c r="G15" i="17"/>
  <c r="G14" i="17"/>
  <c r="G13" i="17"/>
  <c r="G6" i="17" s="1"/>
  <c r="G12" i="17"/>
  <c r="G11" i="17"/>
  <c r="G10" i="17"/>
  <c r="G5" i="16"/>
  <c r="G6" i="16" s="1"/>
  <c r="G7" i="16" s="1"/>
  <c r="G8" i="16" s="1"/>
  <c r="G9" i="16" s="1"/>
  <c r="G10" i="16" s="1"/>
  <c r="G11" i="16" s="1"/>
  <c r="G12" i="16" s="1"/>
  <c r="G13" i="16" s="1"/>
  <c r="G14" i="16" s="1"/>
  <c r="G15" i="16" s="1"/>
  <c r="G16" i="16" s="1"/>
  <c r="G17" i="16" s="1"/>
  <c r="G18" i="16" s="1"/>
  <c r="G19" i="16" s="1"/>
  <c r="G20" i="16" s="1"/>
  <c r="G21" i="16" s="1"/>
  <c r="G22" i="16" s="1"/>
  <c r="G23" i="16" s="1"/>
  <c r="G24" i="16" s="1"/>
  <c r="G25" i="16" s="1"/>
  <c r="G26" i="16" s="1"/>
  <c r="G27" i="16" s="1"/>
  <c r="G28" i="16" s="1"/>
  <c r="G29" i="16" s="1"/>
  <c r="G30" i="16" s="1"/>
  <c r="G31" i="16" s="1"/>
  <c r="G32" i="16" s="1"/>
  <c r="G33" i="16" s="1"/>
  <c r="G4" i="16"/>
  <c r="E7" i="16"/>
  <c r="E8" i="16"/>
  <c r="W11" i="23"/>
  <c r="V11" i="23"/>
  <c r="W10" i="23"/>
  <c r="V10" i="23"/>
  <c r="W9" i="23"/>
  <c r="V9" i="23"/>
  <c r="W8" i="23"/>
  <c r="V8" i="23"/>
  <c r="W7" i="23"/>
  <c r="V7" i="23"/>
  <c r="W6" i="23"/>
  <c r="V6" i="23"/>
  <c r="X11" i="23"/>
  <c r="X10" i="23"/>
  <c r="X9" i="23"/>
  <c r="X8" i="23"/>
  <c r="X7" i="23"/>
  <c r="X6" i="23"/>
  <c r="X12" i="23" s="1"/>
  <c r="I8" i="23"/>
  <c r="L8" i="23" s="1"/>
  <c r="O8" i="23" s="1"/>
  <c r="R8" i="23" s="1"/>
  <c r="U8" i="23" s="1"/>
  <c r="I6" i="23"/>
  <c r="G12" i="23"/>
  <c r="F11" i="23"/>
  <c r="I11" i="23" s="1"/>
  <c r="L11" i="23" s="1"/>
  <c r="O11" i="23" s="1"/>
  <c r="R11" i="23" s="1"/>
  <c r="U11" i="23" s="1"/>
  <c r="F10" i="23"/>
  <c r="I10" i="23" s="1"/>
  <c r="L10" i="23" s="1"/>
  <c r="O10" i="23" s="1"/>
  <c r="R10" i="23" s="1"/>
  <c r="U10" i="23" s="1"/>
  <c r="F9" i="23"/>
  <c r="I9" i="23" s="1"/>
  <c r="L9" i="23" s="1"/>
  <c r="O9" i="23" s="1"/>
  <c r="R9" i="23" s="1"/>
  <c r="U9" i="23" s="1"/>
  <c r="F8" i="23"/>
  <c r="F7" i="23"/>
  <c r="I7" i="23" s="1"/>
  <c r="L7" i="23" s="1"/>
  <c r="O7" i="23" s="1"/>
  <c r="R7" i="23" s="1"/>
  <c r="U7" i="23" s="1"/>
  <c r="F6" i="23"/>
  <c r="T12" i="23"/>
  <c r="S12" i="23"/>
  <c r="Q12" i="23"/>
  <c r="P12" i="23"/>
  <c r="N12" i="23"/>
  <c r="M12" i="23"/>
  <c r="K12" i="23"/>
  <c r="J12" i="23"/>
  <c r="H12" i="23"/>
  <c r="E12" i="23"/>
  <c r="D12" i="23"/>
  <c r="C12" i="23"/>
  <c r="D1" i="23" a="1"/>
  <c r="D1" i="23" s="1"/>
  <c r="C1" i="21" a="1"/>
  <c r="C1" i="21" s="1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9" i="17"/>
  <c r="B10" i="17" s="1"/>
  <c r="B11" i="17" s="1"/>
  <c r="B12" i="17" s="1"/>
  <c r="B13" i="17" s="1"/>
  <c r="B14" i="17" s="1"/>
  <c r="G9" i="17"/>
  <c r="G8" i="17"/>
  <c r="C1" i="17" a="1"/>
  <c r="C1" i="17" s="1"/>
  <c r="L8" i="17" s="1"/>
  <c r="E33" i="16"/>
  <c r="E32" i="16"/>
  <c r="E31" i="16"/>
  <c r="E30" i="16"/>
  <c r="E29" i="16"/>
  <c r="E28" i="16"/>
  <c r="E27" i="16"/>
  <c r="E26" i="16"/>
  <c r="E25" i="16"/>
  <c r="E24" i="16"/>
  <c r="E23" i="16"/>
  <c r="E22" i="16"/>
  <c r="E21" i="16"/>
  <c r="E20" i="16"/>
  <c r="E19" i="16"/>
  <c r="E18" i="16"/>
  <c r="E17" i="16"/>
  <c r="E16" i="16"/>
  <c r="E15" i="16"/>
  <c r="E14" i="16"/>
  <c r="E13" i="16"/>
  <c r="E12" i="16"/>
  <c r="E11" i="16"/>
  <c r="E10" i="16"/>
  <c r="E9" i="16"/>
  <c r="I4" i="16"/>
  <c r="E5" i="16" s="1"/>
  <c r="F5" i="16" s="1"/>
  <c r="H4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F4" i="16"/>
  <c r="C1" i="16" a="1"/>
  <c r="C1" i="16" s="1"/>
  <c r="C1" i="14" a="1"/>
  <c r="C1" i="14" s="1"/>
  <c r="O6" i="14" s="1"/>
  <c r="AC30" i="4"/>
  <c r="AC17" i="4"/>
  <c r="AY20" i="4"/>
  <c r="AY33" i="4"/>
  <c r="AV29" i="4"/>
  <c r="AT29" i="4"/>
  <c r="AR29" i="4"/>
  <c r="AP29" i="4"/>
  <c r="AL29" i="4"/>
  <c r="AJ29" i="4"/>
  <c r="AV28" i="4"/>
  <c r="AT28" i="4"/>
  <c r="AR28" i="4"/>
  <c r="AN29" i="4"/>
  <c r="AX27" i="4"/>
  <c r="AG33" i="4"/>
  <c r="AG32" i="4" s="1"/>
  <c r="AG31" i="4"/>
  <c r="AE32" i="4"/>
  <c r="AC32" i="4"/>
  <c r="AC33" i="4" s="1"/>
  <c r="AA32" i="4"/>
  <c r="Y32" i="4"/>
  <c r="W32" i="4"/>
  <c r="U33" i="4"/>
  <c r="S33" i="4"/>
  <c r="AA33" i="4"/>
  <c r="Y33" i="4"/>
  <c r="W33" i="4"/>
  <c r="P20" i="4"/>
  <c r="P37" i="4"/>
  <c r="G36" i="4"/>
  <c r="E36" i="4"/>
  <c r="C36" i="4"/>
  <c r="G32" i="4"/>
  <c r="AC28" i="4"/>
  <c r="AA28" i="4"/>
  <c r="Y28" i="4"/>
  <c r="Y29" i="4" s="1"/>
  <c r="W28" i="4"/>
  <c r="AL33" i="4"/>
  <c r="AJ33" i="4"/>
  <c r="AX31" i="4"/>
  <c r="AE29" i="4"/>
  <c r="AC29" i="4"/>
  <c r="AA29" i="4"/>
  <c r="W29" i="4"/>
  <c r="U29" i="4"/>
  <c r="S29" i="4"/>
  <c r="AG27" i="4"/>
  <c r="AX19" i="4"/>
  <c r="AP20" i="4"/>
  <c r="L10" i="17" l="1"/>
  <c r="M10" i="17" s="1"/>
  <c r="L9" i="17"/>
  <c r="M9" i="17" s="1"/>
  <c r="D6" i="14"/>
  <c r="W12" i="23"/>
  <c r="V12" i="23"/>
  <c r="F12" i="23"/>
  <c r="I12" i="23"/>
  <c r="L6" i="23"/>
  <c r="O6" i="23" s="1"/>
  <c r="T5" i="17"/>
  <c r="P13" i="17" s="1"/>
  <c r="M8" i="17"/>
  <c r="I15" i="16"/>
  <c r="I25" i="16"/>
  <c r="I13" i="16"/>
  <c r="I21" i="16"/>
  <c r="I17" i="16"/>
  <c r="I27" i="16"/>
  <c r="I26" i="16"/>
  <c r="I14" i="16"/>
  <c r="I24" i="16"/>
  <c r="I12" i="16"/>
  <c r="I23" i="16"/>
  <c r="I11" i="16"/>
  <c r="I22" i="16"/>
  <c r="I10" i="16"/>
  <c r="I9" i="16"/>
  <c r="I32" i="16"/>
  <c r="I20" i="16"/>
  <c r="I31" i="16"/>
  <c r="I19" i="16"/>
  <c r="I33" i="16"/>
  <c r="I30" i="16"/>
  <c r="I18" i="16"/>
  <c r="I29" i="16"/>
  <c r="I28" i="16"/>
  <c r="I16" i="16"/>
  <c r="F11" i="16"/>
  <c r="F25" i="16"/>
  <c r="F12" i="16"/>
  <c r="F23" i="16"/>
  <c r="F22" i="16"/>
  <c r="F10" i="16"/>
  <c r="F14" i="16"/>
  <c r="F26" i="16"/>
  <c r="F13" i="16"/>
  <c r="F18" i="16"/>
  <c r="F30" i="16"/>
  <c r="F29" i="16"/>
  <c r="F17" i="16"/>
  <c r="F31" i="16"/>
  <c r="F28" i="16"/>
  <c r="F16" i="16"/>
  <c r="F20" i="16"/>
  <c r="F32" i="16"/>
  <c r="F24" i="16"/>
  <c r="F19" i="16"/>
  <c r="F27" i="16"/>
  <c r="F15" i="16"/>
  <c r="F9" i="16"/>
  <c r="F21" i="16"/>
  <c r="F33" i="16"/>
  <c r="H5" i="16"/>
  <c r="I5" i="16" s="1"/>
  <c r="AX29" i="4"/>
  <c r="AX28" i="4" s="1"/>
  <c r="AG29" i="4"/>
  <c r="AG28" i="4" s="1"/>
  <c r="L12" i="23" l="1"/>
  <c r="O12" i="23"/>
  <c r="R6" i="23"/>
  <c r="R13" i="17"/>
  <c r="Q13" i="17" s="1"/>
  <c r="R15" i="17"/>
  <c r="P9" i="17"/>
  <c r="P21" i="17"/>
  <c r="P14" i="17"/>
  <c r="P10" i="17"/>
  <c r="R16" i="17"/>
  <c r="P18" i="17"/>
  <c r="R11" i="17"/>
  <c r="R17" i="17"/>
  <c r="R21" i="17"/>
  <c r="R19" i="17"/>
  <c r="P19" i="17"/>
  <c r="P17" i="17"/>
  <c r="R12" i="17"/>
  <c r="P22" i="17"/>
  <c r="R20" i="17"/>
  <c r="R22" i="17"/>
  <c r="P12" i="17"/>
  <c r="R14" i="17"/>
  <c r="P16" i="17"/>
  <c r="P11" i="17"/>
  <c r="P20" i="17"/>
  <c r="R18" i="17"/>
  <c r="R9" i="17"/>
  <c r="R10" i="17"/>
  <c r="P8" i="17"/>
  <c r="P15" i="17"/>
  <c r="F6" i="16"/>
  <c r="H6" i="16" s="1"/>
  <c r="I6" i="16" s="1"/>
  <c r="F7" i="16" s="1"/>
  <c r="AP32" i="4"/>
  <c r="AP33" i="4" s="1"/>
  <c r="AN32" i="4"/>
  <c r="AN33" i="4" s="1"/>
  <c r="AX33" i="4" s="1"/>
  <c r="AN20" i="4"/>
  <c r="AL20" i="4"/>
  <c r="AX20" i="4" s="1"/>
  <c r="AJ20" i="4"/>
  <c r="AX18" i="4"/>
  <c r="AV16" i="4"/>
  <c r="AT16" i="4"/>
  <c r="AR16" i="4"/>
  <c r="AP16" i="4"/>
  <c r="AN16" i="4"/>
  <c r="AL16" i="4"/>
  <c r="AJ16" i="4"/>
  <c r="AX16" i="4" s="1"/>
  <c r="AX15" i="4" s="1"/>
  <c r="AX14" i="4"/>
  <c r="AG16" i="4"/>
  <c r="AG14" i="4"/>
  <c r="AE16" i="4"/>
  <c r="AC16" i="4"/>
  <c r="AA16" i="4"/>
  <c r="Y16" i="4"/>
  <c r="W16" i="4"/>
  <c r="U16" i="4"/>
  <c r="AG15" i="4" s="1"/>
  <c r="S16" i="4"/>
  <c r="G37" i="4"/>
  <c r="E37" i="4"/>
  <c r="M32" i="4"/>
  <c r="K32" i="4"/>
  <c r="K33" i="4" s="1"/>
  <c r="I32" i="4"/>
  <c r="I33" i="4" s="1"/>
  <c r="G33" i="4"/>
  <c r="E33" i="4"/>
  <c r="M33" i="4"/>
  <c r="C33" i="4"/>
  <c r="O31" i="4"/>
  <c r="M29" i="4"/>
  <c r="O29" i="4" s="1"/>
  <c r="O28" i="4" s="1"/>
  <c r="K29" i="4"/>
  <c r="I29" i="4"/>
  <c r="G29" i="4"/>
  <c r="E29" i="4"/>
  <c r="C29" i="4"/>
  <c r="O27" i="4"/>
  <c r="C37" i="4"/>
  <c r="O35" i="4"/>
  <c r="O19" i="4"/>
  <c r="O18" i="4"/>
  <c r="O20" i="4"/>
  <c r="G20" i="4"/>
  <c r="E20" i="4"/>
  <c r="C20" i="4"/>
  <c r="E16" i="4"/>
  <c r="M16" i="4"/>
  <c r="K16" i="4"/>
  <c r="I16" i="4"/>
  <c r="G16" i="4"/>
  <c r="C16" i="4"/>
  <c r="O14" i="4"/>
  <c r="O6" i="4"/>
  <c r="O5" i="4"/>
  <c r="O7" i="4"/>
  <c r="M7" i="4"/>
  <c r="K7" i="4"/>
  <c r="I7" i="4"/>
  <c r="G7" i="4"/>
  <c r="E7" i="4"/>
  <c r="C7" i="4"/>
  <c r="P6" i="17" l="1"/>
  <c r="U6" i="23"/>
  <c r="U12" i="23" s="1"/>
  <c r="R12" i="23"/>
  <c r="Q10" i="17"/>
  <c r="Q15" i="17"/>
  <c r="Q18" i="17"/>
  <c r="Q9" i="17"/>
  <c r="Q17" i="17"/>
  <c r="Q16" i="17"/>
  <c r="Q22" i="17"/>
  <c r="Q11" i="17"/>
  <c r="Q21" i="17"/>
  <c r="Q19" i="17"/>
  <c r="Q14" i="17"/>
  <c r="Q20" i="17"/>
  <c r="Q12" i="17"/>
  <c r="R8" i="17"/>
  <c r="H7" i="16"/>
  <c r="I7" i="16" s="1"/>
  <c r="AX32" i="4"/>
  <c r="O37" i="4"/>
  <c r="O36" i="4" s="1"/>
  <c r="O33" i="4"/>
  <c r="O32" i="4" s="1"/>
  <c r="O16" i="4"/>
  <c r="O15" i="4" s="1"/>
  <c r="C1" i="4" a="1"/>
  <c r="C1" i="4" s="1"/>
  <c r="Q8" i="17" l="1"/>
  <c r="Q6" i="17" s="1"/>
  <c r="R6" i="17"/>
  <c r="L6" i="17"/>
  <c r="M6" i="17"/>
  <c r="F8" i="16"/>
  <c r="H8" i="16" s="1"/>
  <c r="I8" i="16" s="1"/>
  <c r="K6" i="14" l="1"/>
  <c r="AE33" i="4"/>
  <c r="J6" i="14" l="1"/>
  <c r="L6" i="14" l="1"/>
  <c r="M6" i="14" l="1"/>
  <c r="Q6" i="14"/>
  <c r="P6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<sst xmlns="http://schemas.openxmlformats.org/spreadsheetml/2006/main" count="158" uniqueCount="57">
  <si>
    <t xml:space="preserve"> </t>
    <phoneticPr fontId="2" type="noConversion"/>
  </si>
  <si>
    <t>수량</t>
    <phoneticPr fontId="2" type="noConversion"/>
  </si>
  <si>
    <t>단가</t>
    <phoneticPr fontId="2" type="noConversion"/>
  </si>
  <si>
    <t>금액</t>
    <phoneticPr fontId="2" type="noConversion"/>
  </si>
  <si>
    <t>판매수량</t>
    <phoneticPr fontId="2" type="noConversion"/>
  </si>
  <si>
    <t>20개 판매</t>
    <phoneticPr fontId="2" type="noConversion"/>
  </si>
  <si>
    <t>10개 입고</t>
    <phoneticPr fontId="2" type="noConversion"/>
  </si>
  <si>
    <t>15개 판매</t>
    <phoneticPr fontId="2" type="noConversion"/>
  </si>
  <si>
    <t>순번</t>
    <phoneticPr fontId="2" type="noConversion"/>
  </si>
  <si>
    <t>입고일</t>
    <phoneticPr fontId="2" type="noConversion"/>
  </si>
  <si>
    <t>제품명</t>
    <phoneticPr fontId="2" type="noConversion"/>
  </si>
  <si>
    <t>선풍기</t>
    <phoneticPr fontId="2" type="noConversion"/>
  </si>
  <si>
    <t>USB</t>
    <phoneticPr fontId="2" type="noConversion"/>
  </si>
  <si>
    <t>노트북</t>
    <phoneticPr fontId="2" type="noConversion"/>
  </si>
  <si>
    <t>판매일</t>
    <phoneticPr fontId="2" type="noConversion"/>
  </si>
  <si>
    <t>판매내역</t>
    <phoneticPr fontId="2" type="noConversion"/>
  </si>
  <si>
    <t>입고내역</t>
    <phoneticPr fontId="2" type="noConversion"/>
  </si>
  <si>
    <t>잔고내역</t>
    <phoneticPr fontId="2" type="noConversion"/>
  </si>
  <si>
    <t>기준일</t>
    <phoneticPr fontId="2" type="noConversion"/>
  </si>
  <si>
    <t>날짜</t>
    <phoneticPr fontId="2" type="noConversion"/>
  </si>
  <si>
    <t>입고량</t>
    <phoneticPr fontId="2" type="noConversion"/>
  </si>
  <si>
    <t>출고량</t>
    <phoneticPr fontId="2" type="noConversion"/>
  </si>
  <si>
    <t>잔고</t>
    <phoneticPr fontId="2" type="noConversion"/>
  </si>
  <si>
    <t>잔고금액</t>
    <phoneticPr fontId="2" type="noConversion"/>
  </si>
  <si>
    <t>잔고량</t>
    <phoneticPr fontId="2" type="noConversion"/>
  </si>
  <si>
    <t>원가</t>
    <phoneticPr fontId="2" type="noConversion"/>
  </si>
  <si>
    <t>키보드</t>
    <phoneticPr fontId="2" type="noConversion"/>
  </si>
  <si>
    <t>-</t>
    <phoneticPr fontId="2" type="noConversion"/>
  </si>
  <si>
    <t>마우스</t>
    <phoneticPr fontId="2" type="noConversion"/>
  </si>
  <si>
    <t>하지만..!</t>
    <phoneticPr fontId="2" type="noConversion"/>
  </si>
  <si>
    <t>입고수량</t>
    <phoneticPr fontId="2" type="noConversion"/>
  </si>
  <si>
    <t>기말재고량</t>
    <phoneticPr fontId="2" type="noConversion"/>
  </si>
  <si>
    <t>입고</t>
    <phoneticPr fontId="2" type="noConversion"/>
  </si>
  <si>
    <t>출고</t>
    <phoneticPr fontId="2" type="noConversion"/>
  </si>
  <si>
    <t>+</t>
    <phoneticPr fontId="2" type="noConversion"/>
  </si>
  <si>
    <t>=</t>
    <phoneticPr fontId="2" type="noConversion"/>
  </si>
  <si>
    <t>기초재고량</t>
    <phoneticPr fontId="2" type="noConversion"/>
  </si>
  <si>
    <t>출고수량</t>
    <phoneticPr fontId="2" type="noConversion"/>
  </si>
  <si>
    <t>기초재고액</t>
    <phoneticPr fontId="2" type="noConversion"/>
  </si>
  <si>
    <t>입고금액</t>
    <phoneticPr fontId="2" type="noConversion"/>
  </si>
  <si>
    <t>출고금액</t>
    <phoneticPr fontId="2" type="noConversion"/>
  </si>
  <si>
    <t>기말재고액</t>
    <phoneticPr fontId="2" type="noConversion"/>
  </si>
  <si>
    <t>?</t>
    <phoneticPr fontId="2" type="noConversion"/>
  </si>
  <si>
    <t>수량 :</t>
    <phoneticPr fontId="2" type="noConversion"/>
  </si>
  <si>
    <t>금액 :</t>
    <phoneticPr fontId="2" type="noConversion"/>
  </si>
  <si>
    <r>
      <t xml:space="preserve">▶ 반드시 </t>
    </r>
    <r>
      <rPr>
        <b/>
        <u/>
        <sz val="12"/>
        <rFont val="맑은 고딕"/>
        <family val="3"/>
        <charset val="129"/>
        <scheme val="minor"/>
      </rPr>
      <t>지켜지는 (</t>
    </r>
    <r>
      <rPr>
        <b/>
        <u/>
        <sz val="12"/>
        <color rgb="FFFF0000"/>
        <rFont val="맑은 고딕"/>
        <family val="3"/>
        <charset val="129"/>
        <scheme val="minor"/>
      </rPr>
      <t>꼭 그래야만 하는</t>
    </r>
    <r>
      <rPr>
        <b/>
        <u/>
        <sz val="12"/>
        <rFont val="맑은 고딕"/>
        <family val="3"/>
        <charset val="129"/>
        <scheme val="minor"/>
      </rPr>
      <t>) 규칙</t>
    </r>
    <r>
      <rPr>
        <sz val="12"/>
        <color theme="1"/>
        <rFont val="맑은 고딕"/>
        <family val="3"/>
        <charset val="129"/>
        <scheme val="minor"/>
      </rPr>
      <t xml:space="preserve">이 있다. </t>
    </r>
    <r>
      <rPr>
        <sz val="12"/>
        <color theme="1"/>
        <rFont val="Segoe UI Symbol"/>
        <family val="3"/>
      </rPr>
      <t>🡺</t>
    </r>
    <r>
      <rPr>
        <sz val="12"/>
        <color theme="1"/>
        <rFont val="맑은 고딕"/>
        <family val="3"/>
        <charset val="129"/>
        <scheme val="minor"/>
      </rPr>
      <t xml:space="preserve"> *회계적 관점</t>
    </r>
    <phoneticPr fontId="2" type="noConversion"/>
  </si>
  <si>
    <t>? :</t>
    <phoneticPr fontId="2" type="noConversion"/>
  </si>
  <si>
    <r>
      <rPr>
        <b/>
        <u/>
        <sz val="9"/>
        <color theme="1"/>
        <rFont val="Segoe UI Symbol"/>
        <family val="3"/>
      </rPr>
      <t>🡢</t>
    </r>
    <r>
      <rPr>
        <b/>
        <u/>
        <sz val="9"/>
        <color theme="1"/>
        <rFont val="Calibri"/>
        <family val="3"/>
      </rPr>
      <t xml:space="preserve"> </t>
    </r>
    <r>
      <rPr>
        <b/>
        <u/>
        <sz val="9"/>
        <color theme="1"/>
        <rFont val="맑은 고딕"/>
        <family val="3"/>
        <charset val="129"/>
        <scheme val="minor"/>
      </rPr>
      <t>선입선출, 이동평균, 후입선출, 총평균</t>
    </r>
    <phoneticPr fontId="2" type="noConversion"/>
  </si>
  <si>
    <r>
      <t xml:space="preserve">▶ </t>
    </r>
    <r>
      <rPr>
        <b/>
        <u/>
        <sz val="12"/>
        <color theme="1"/>
        <rFont val="맑은 고딕"/>
        <family val="3"/>
        <charset val="129"/>
        <scheme val="minor"/>
      </rPr>
      <t>물류적인 관점에서는, 선입선출, 후입선출 등의 기준</t>
    </r>
    <r>
      <rPr>
        <sz val="12"/>
        <color theme="1"/>
        <rFont val="맑은 고딕"/>
        <family val="3"/>
        <charset val="129"/>
        <scheme val="minor"/>
      </rPr>
      <t>이 있다. (하지만 대부분 지켜지지 않는 것이 현실.. [편의점 제외])</t>
    </r>
    <phoneticPr fontId="2" type="noConversion"/>
  </si>
  <si>
    <t>모니터</t>
    <phoneticPr fontId="2" type="noConversion"/>
  </si>
  <si>
    <t>합계</t>
    <phoneticPr fontId="2" type="noConversion"/>
  </si>
  <si>
    <t>기초</t>
    <phoneticPr fontId="2" type="noConversion"/>
  </si>
  <si>
    <t>재고</t>
    <phoneticPr fontId="2" type="noConversion"/>
  </si>
  <si>
    <t>www.oppadu.com/엑셀-데이터-분석-정규화-방법/</t>
    <phoneticPr fontId="2" type="noConversion"/>
  </si>
  <si>
    <t>▶ 함수 공식을 사용한 데이터 정규화 방법은 아래 링크를 참고해주세요</t>
    <phoneticPr fontId="2" type="noConversion"/>
  </si>
  <si>
    <t>A</t>
    <phoneticPr fontId="2" type="noConversion"/>
  </si>
  <si>
    <t>B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</si>
</sst>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,;;"/>
    <numFmt numFmtId="177" formatCode="#,##0_ "/>
    <numFmt numFmtId="178" formatCode="yyyy&quot;년&quot;\ mm&quot;월&quot;"/>
    <numFmt numFmtId="179" formatCode="#,##0;\-#,##0;\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26"/>
      <color theme="0"/>
      <name val="나눔스퀘어라운드 Bold"/>
      <family val="3"/>
      <charset val="129"/>
    </font>
    <font>
      <b/>
      <sz val="9"/>
      <color theme="1"/>
      <name val="맑은 고딕"/>
      <family val="3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rgb="FF0070C0"/>
      <name val="맑은 고딕"/>
      <family val="3"/>
      <charset val="129"/>
      <scheme val="minor"/>
    </font>
    <font>
      <b/>
      <sz val="9"/>
      <color rgb="FF0070C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u/>
      <sz val="9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sz val="12"/>
      <color theme="1"/>
      <name val="Segoe UI Symbol"/>
      <family val="3"/>
    </font>
    <font>
      <b/>
      <u/>
      <sz val="12"/>
      <color rgb="FFFF0000"/>
      <name val="맑은 고딕"/>
      <family val="3"/>
      <charset val="129"/>
      <scheme val="minor"/>
    </font>
    <font>
      <b/>
      <u/>
      <sz val="12"/>
      <name val="맑은 고딕"/>
      <family val="3"/>
      <charset val="129"/>
      <scheme val="minor"/>
    </font>
    <font>
      <b/>
      <u/>
      <sz val="9"/>
      <color theme="1"/>
      <name val="Segoe UI Symbol"/>
      <family val="3"/>
    </font>
    <font>
      <b/>
      <u/>
      <sz val="9"/>
      <color theme="1"/>
      <name val="Calibri"/>
      <family val="3"/>
    </font>
    <font>
      <sz val="9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u/>
      <sz val="10"/>
      <color theme="10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42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dashed">
        <color indexed="64"/>
      </diagonal>
    </border>
    <border>
      <left style="mediumDashed">
        <color rgb="FFFF0000"/>
      </left>
      <right style="mediumDashed">
        <color rgb="FFFF0000"/>
      </right>
      <top style="mediumDashed">
        <color rgb="FFFF0000"/>
      </top>
      <bottom style="mediumDashed">
        <color rgb="FFFF0000"/>
      </bottom>
      <diagonal/>
    </border>
    <border>
      <left style="mediumDashed">
        <color rgb="FFFF0000"/>
      </left>
      <right/>
      <top style="mediumDashed">
        <color rgb="FFFF0000"/>
      </top>
      <bottom/>
      <diagonal/>
    </border>
    <border>
      <left/>
      <right/>
      <top style="mediumDashed">
        <color rgb="FFFF0000"/>
      </top>
      <bottom/>
      <diagonal/>
    </border>
    <border>
      <left/>
      <right style="mediumDashed">
        <color rgb="FFFF0000"/>
      </right>
      <top style="mediumDashed">
        <color rgb="FFFF0000"/>
      </top>
      <bottom/>
      <diagonal/>
    </border>
    <border>
      <left style="mediumDashed">
        <color rgb="FFFF0000"/>
      </left>
      <right/>
      <top/>
      <bottom/>
      <diagonal/>
    </border>
    <border>
      <left/>
      <right style="mediumDashed">
        <color rgb="FFFF0000"/>
      </right>
      <top/>
      <bottom/>
      <diagonal/>
    </border>
    <border>
      <left style="mediumDashed">
        <color rgb="FFFF0000"/>
      </left>
      <right/>
      <top style="thin">
        <color auto="1"/>
      </top>
      <bottom style="mediumDashed">
        <color rgb="FFFF0000"/>
      </bottom>
      <diagonal/>
    </border>
    <border>
      <left/>
      <right/>
      <top style="thin">
        <color auto="1"/>
      </top>
      <bottom style="mediumDashed">
        <color rgb="FFFF0000"/>
      </bottom>
      <diagonal/>
    </border>
    <border>
      <left/>
      <right/>
      <top/>
      <bottom style="mediumDashed">
        <color rgb="FFFF0000"/>
      </bottom>
      <diagonal/>
    </border>
    <border>
      <left/>
      <right style="mediumDashed">
        <color rgb="FFFF0000"/>
      </right>
      <top style="medium">
        <color auto="1"/>
      </top>
      <bottom style="mediumDashed">
        <color rgb="FFFF0000"/>
      </bottom>
      <diagonal/>
    </border>
    <border>
      <left style="mediumDashed">
        <color rgb="FFFF0000"/>
      </left>
      <right style="mediumDashed">
        <color rgb="FFFF0000"/>
      </right>
      <top style="mediumDashed">
        <color rgb="FFFF0000"/>
      </top>
      <bottom/>
      <diagonal/>
    </border>
    <border>
      <left style="mediumDashed">
        <color rgb="FFFF0000"/>
      </left>
      <right style="mediumDashed">
        <color rgb="FFFF0000"/>
      </right>
      <top/>
      <bottom/>
      <diagonal/>
    </border>
    <border>
      <left style="mediumDashed">
        <color rgb="FFFF0000"/>
      </left>
      <right style="mediumDashed">
        <color rgb="FFFF0000"/>
      </right>
      <top style="thin">
        <color auto="1"/>
      </top>
      <bottom style="mediumDashed">
        <color rgb="FFFF000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/>
      <top/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double">
        <color auto="1"/>
      </right>
      <top style="hair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Down="1">
      <left/>
      <right/>
      <top style="medium">
        <color auto="1"/>
      </top>
      <bottom style="thin">
        <color auto="1"/>
      </bottom>
      <diagonal style="thin">
        <color auto="1"/>
      </diagonal>
    </border>
    <border>
      <left style="mediumDashed">
        <color rgb="FFC00000"/>
      </left>
      <right/>
      <top style="mediumDashed">
        <color rgb="FFC00000"/>
      </top>
      <bottom style="mediumDashed">
        <color rgb="FFC00000"/>
      </bottom>
      <diagonal/>
    </border>
    <border>
      <left/>
      <right/>
      <top style="mediumDashed">
        <color rgb="FFC00000"/>
      </top>
      <bottom style="mediumDashed">
        <color rgb="FFC00000"/>
      </bottom>
      <diagonal/>
    </border>
    <border>
      <left/>
      <right style="mediumDashed">
        <color rgb="FFC00000"/>
      </right>
      <top style="mediumDashed">
        <color rgb="FFC00000"/>
      </top>
      <bottom style="mediumDashed">
        <color rgb="FFC00000"/>
      </bottom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/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92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2" borderId="0" xfId="0" applyFill="1">
      <alignment vertical="center"/>
    </xf>
    <xf numFmtId="0" fontId="6" fillId="2" borderId="0" xfId="0" applyFont="1" applyFill="1">
      <alignment vertical="center"/>
    </xf>
    <xf numFmtId="0" fontId="0" fillId="3" borderId="0" xfId="0" applyFill="1">
      <alignment vertical="center"/>
    </xf>
    <xf numFmtId="176" fontId="3" fillId="0" borderId="0" xfId="0" applyNumberFormat="1" applyFont="1" applyProtection="1">
      <alignment vertical="center"/>
      <protection locked="0"/>
    </xf>
    <xf numFmtId="176" fontId="3" fillId="3" borderId="0" xfId="0" applyNumberFormat="1" applyFont="1" applyFill="1" applyProtection="1">
      <alignment vertical="center"/>
      <protection locked="0"/>
    </xf>
    <xf numFmtId="177" fontId="3" fillId="3" borderId="0" xfId="0" applyNumberFormat="1" applyFont="1" applyFill="1" applyAlignment="1" applyProtection="1">
      <alignment horizontal="center" vertical="center"/>
      <protection locked="0"/>
    </xf>
    <xf numFmtId="176" fontId="0" fillId="0" borderId="0" xfId="0" applyNumberFormat="1">
      <alignment vertical="center"/>
    </xf>
    <xf numFmtId="176" fontId="0" fillId="3" borderId="0" xfId="0" applyNumberFormat="1" applyFill="1">
      <alignment vertical="center"/>
    </xf>
    <xf numFmtId="178" fontId="3" fillId="0" borderId="0" xfId="0" applyNumberFormat="1" applyFont="1" applyAlignment="1" applyProtection="1">
      <alignment horizontal="center" vertical="center"/>
      <protection locked="0"/>
    </xf>
    <xf numFmtId="178" fontId="3" fillId="3" borderId="0" xfId="0" applyNumberFormat="1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>
      <alignment vertical="center"/>
    </xf>
    <xf numFmtId="0" fontId="7" fillId="0" borderId="0" xfId="0" applyFont="1">
      <alignment vertical="center"/>
    </xf>
    <xf numFmtId="0" fontId="5" fillId="0" borderId="3" xfId="0" applyFont="1" applyBorder="1">
      <alignment vertical="center"/>
    </xf>
    <xf numFmtId="3" fontId="5" fillId="0" borderId="3" xfId="0" applyNumberFormat="1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3" fontId="7" fillId="0" borderId="0" xfId="0" applyNumberFormat="1" applyFont="1">
      <alignment vertical="center"/>
    </xf>
    <xf numFmtId="3" fontId="7" fillId="0" borderId="2" xfId="0" applyNumberFormat="1" applyFont="1" applyBorder="1">
      <alignment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3" fontId="5" fillId="0" borderId="0" xfId="0" applyNumberFormat="1" applyFont="1" applyBorder="1">
      <alignment vertical="center"/>
    </xf>
    <xf numFmtId="3" fontId="7" fillId="0" borderId="0" xfId="0" applyNumberFormat="1" applyFont="1" applyBorder="1">
      <alignment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8" fillId="6" borderId="0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8" fillId="0" borderId="0" xfId="0" applyFont="1" applyFill="1" applyBorder="1" applyAlignment="1">
      <alignment horizontal="center" vertical="center"/>
    </xf>
    <xf numFmtId="3" fontId="7" fillId="8" borderId="5" xfId="0" applyNumberFormat="1" applyFont="1" applyFill="1" applyBorder="1">
      <alignment vertical="center"/>
    </xf>
    <xf numFmtId="0" fontId="5" fillId="0" borderId="2" xfId="0" applyFont="1" applyFill="1" applyBorder="1">
      <alignment vertical="center"/>
    </xf>
    <xf numFmtId="0" fontId="8" fillId="0" borderId="2" xfId="0" applyFont="1" applyFill="1" applyBorder="1">
      <alignment vertical="center"/>
    </xf>
    <xf numFmtId="0" fontId="9" fillId="0" borderId="2" xfId="0" applyFont="1" applyFill="1" applyBorder="1">
      <alignment vertical="center"/>
    </xf>
    <xf numFmtId="0" fontId="5" fillId="0" borderId="6" xfId="0" applyFont="1" applyBorder="1">
      <alignment vertical="center"/>
    </xf>
    <xf numFmtId="0" fontId="5" fillId="0" borderId="7" xfId="0" applyFont="1" applyBorder="1">
      <alignment vertical="center"/>
    </xf>
    <xf numFmtId="0" fontId="7" fillId="0" borderId="8" xfId="0" applyFont="1" applyBorder="1">
      <alignment vertical="center"/>
    </xf>
    <xf numFmtId="0" fontId="5" fillId="0" borderId="9" xfId="0" applyFont="1" applyBorder="1">
      <alignment vertical="center"/>
    </xf>
    <xf numFmtId="3" fontId="7" fillId="0" borderId="10" xfId="0" applyNumberFormat="1" applyFont="1" applyBorder="1">
      <alignment vertical="center"/>
    </xf>
    <xf numFmtId="0" fontId="5" fillId="0" borderId="11" xfId="0" applyFont="1" applyBorder="1">
      <alignment vertical="center"/>
    </xf>
    <xf numFmtId="3" fontId="5" fillId="0" borderId="12" xfId="0" applyNumberFormat="1" applyFont="1" applyBorder="1">
      <alignment vertical="center"/>
    </xf>
    <xf numFmtId="3" fontId="5" fillId="0" borderId="13" xfId="0" applyNumberFormat="1" applyFont="1" applyBorder="1">
      <alignment vertical="center"/>
    </xf>
    <xf numFmtId="0" fontId="5" fillId="0" borderId="13" xfId="0" applyFont="1" applyBorder="1">
      <alignment vertical="center"/>
    </xf>
    <xf numFmtId="3" fontId="7" fillId="0" borderId="14" xfId="0" applyNumberFormat="1" applyFont="1" applyBorder="1">
      <alignment vertical="center"/>
    </xf>
    <xf numFmtId="0" fontId="5" fillId="0" borderId="15" xfId="0" applyFont="1" applyBorder="1">
      <alignment vertical="center"/>
    </xf>
    <xf numFmtId="3" fontId="5" fillId="0" borderId="16" xfId="0" applyNumberFormat="1" applyFont="1" applyBorder="1">
      <alignment vertical="center"/>
    </xf>
    <xf numFmtId="3" fontId="5" fillId="0" borderId="17" xfId="0" applyNumberFormat="1" applyFont="1" applyBorder="1">
      <alignment vertical="center"/>
    </xf>
    <xf numFmtId="14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4" fontId="5" fillId="8" borderId="20" xfId="0" applyNumberFormat="1" applyFont="1" applyFill="1" applyBorder="1">
      <alignment vertical="center"/>
    </xf>
    <xf numFmtId="14" fontId="5" fillId="0" borderId="0" xfId="0" applyNumberFormat="1" applyFont="1" applyBorder="1" applyAlignment="1">
      <alignment horizontal="center" vertical="center"/>
    </xf>
    <xf numFmtId="3" fontId="5" fillId="0" borderId="22" xfId="0" applyNumberFormat="1" applyFont="1" applyBorder="1">
      <alignment vertical="center"/>
    </xf>
    <xf numFmtId="0" fontId="5" fillId="0" borderId="22" xfId="0" applyFont="1" applyBorder="1">
      <alignment vertical="center"/>
    </xf>
    <xf numFmtId="3" fontId="5" fillId="0" borderId="0" xfId="0" applyNumberFormat="1" applyFont="1" applyBorder="1" applyAlignment="1">
      <alignment horizontal="center" vertical="center"/>
    </xf>
    <xf numFmtId="179" fontId="5" fillId="3" borderId="22" xfId="0" applyNumberFormat="1" applyFont="1" applyFill="1" applyBorder="1">
      <alignment vertical="center"/>
    </xf>
    <xf numFmtId="3" fontId="7" fillId="3" borderId="24" xfId="0" applyNumberFormat="1" applyFont="1" applyFill="1" applyBorder="1" applyAlignment="1">
      <alignment horizontal="center" vertical="center"/>
    </xf>
    <xf numFmtId="179" fontId="5" fillId="3" borderId="25" xfId="0" applyNumberFormat="1" applyFont="1" applyFill="1" applyBorder="1">
      <alignment vertical="center"/>
    </xf>
    <xf numFmtId="3" fontId="5" fillId="0" borderId="0" xfId="0" applyNumberFormat="1" applyFont="1" applyFill="1" applyBorder="1" applyAlignment="1">
      <alignment horizontal="center" vertical="center"/>
    </xf>
    <xf numFmtId="3" fontId="5" fillId="0" borderId="0" xfId="0" applyNumberFormat="1" applyFont="1" applyFill="1" applyBorder="1">
      <alignment vertical="center"/>
    </xf>
    <xf numFmtId="0" fontId="7" fillId="3" borderId="19" xfId="0" applyFont="1" applyFill="1" applyBorder="1" applyAlignment="1">
      <alignment horizontal="center" vertical="center"/>
    </xf>
    <xf numFmtId="3" fontId="7" fillId="5" borderId="27" xfId="0" applyNumberFormat="1" applyFont="1" applyFill="1" applyBorder="1" applyAlignment="1">
      <alignment horizontal="center" vertical="center"/>
    </xf>
    <xf numFmtId="179" fontId="5" fillId="5" borderId="28" xfId="0" applyNumberFormat="1" applyFont="1" applyFill="1" applyBorder="1">
      <alignment vertical="center"/>
    </xf>
    <xf numFmtId="179" fontId="5" fillId="5" borderId="29" xfId="0" applyNumberFormat="1" applyFont="1" applyFill="1" applyBorder="1">
      <alignment vertical="center"/>
    </xf>
    <xf numFmtId="179" fontId="5" fillId="5" borderId="31" xfId="0" applyNumberFormat="1" applyFont="1" applyFill="1" applyBorder="1">
      <alignment vertical="center"/>
    </xf>
    <xf numFmtId="14" fontId="11" fillId="0" borderId="21" xfId="0" applyNumberFormat="1" applyFont="1" applyBorder="1" applyAlignment="1">
      <alignment horizontal="center" vertical="center"/>
    </xf>
    <xf numFmtId="3" fontId="11" fillId="0" borderId="21" xfId="0" applyNumberFormat="1" applyFont="1" applyBorder="1" applyAlignment="1">
      <alignment horizontal="center" vertical="center"/>
    </xf>
    <xf numFmtId="3" fontId="11" fillId="0" borderId="21" xfId="0" applyNumberFormat="1" applyFont="1" applyBorder="1">
      <alignment vertical="center"/>
    </xf>
    <xf numFmtId="14" fontId="11" fillId="0" borderId="22" xfId="0" applyNumberFormat="1" applyFont="1" applyBorder="1" applyAlignment="1">
      <alignment horizontal="center" vertical="center"/>
    </xf>
    <xf numFmtId="3" fontId="11" fillId="0" borderId="22" xfId="0" applyNumberFormat="1" applyFont="1" applyBorder="1" applyAlignment="1">
      <alignment horizontal="center" vertical="center"/>
    </xf>
    <xf numFmtId="3" fontId="11" fillId="0" borderId="22" xfId="0" applyNumberFormat="1" applyFont="1" applyBorder="1">
      <alignment vertical="center"/>
    </xf>
    <xf numFmtId="14" fontId="11" fillId="0" borderId="30" xfId="0" applyNumberFormat="1" applyFont="1" applyBorder="1" applyAlignment="1">
      <alignment horizontal="center" vertical="center"/>
    </xf>
    <xf numFmtId="3" fontId="11" fillId="0" borderId="30" xfId="0" applyNumberFormat="1" applyFont="1" applyBorder="1" applyAlignment="1">
      <alignment horizontal="center" vertical="center"/>
    </xf>
    <xf numFmtId="3" fontId="11" fillId="0" borderId="30" xfId="0" applyNumberFormat="1" applyFont="1" applyBorder="1">
      <alignment vertical="center"/>
    </xf>
    <xf numFmtId="14" fontId="11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>
      <alignment vertical="center"/>
    </xf>
    <xf numFmtId="14" fontId="12" fillId="0" borderId="19" xfId="0" applyNumberFormat="1" applyFont="1" applyBorder="1" applyAlignment="1">
      <alignment horizontal="center" vertical="center"/>
    </xf>
    <xf numFmtId="3" fontId="12" fillId="0" borderId="19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right" vertical="center"/>
    </xf>
    <xf numFmtId="3" fontId="11" fillId="0" borderId="21" xfId="0" applyNumberFormat="1" applyFont="1" applyBorder="1" applyAlignment="1">
      <alignment horizontal="right" vertical="center"/>
    </xf>
    <xf numFmtId="3" fontId="11" fillId="0" borderId="22" xfId="0" applyNumberFormat="1" applyFont="1" applyBorder="1" applyAlignment="1">
      <alignment horizontal="right" vertical="center"/>
    </xf>
    <xf numFmtId="3" fontId="11" fillId="0" borderId="0" xfId="0" applyNumberFormat="1" applyFont="1" applyFill="1" applyBorder="1" applyAlignment="1">
      <alignment horizontal="right" vertical="center"/>
    </xf>
    <xf numFmtId="0" fontId="8" fillId="2" borderId="18" xfId="0" applyFont="1" applyFill="1" applyBorder="1" applyAlignment="1">
      <alignment horizontal="centerContinuous" vertical="center"/>
    </xf>
    <xf numFmtId="3" fontId="5" fillId="0" borderId="26" xfId="0" applyNumberFormat="1" applyFont="1" applyBorder="1">
      <alignment vertical="center"/>
    </xf>
    <xf numFmtId="0" fontId="5" fillId="0" borderId="26" xfId="0" applyFont="1" applyBorder="1">
      <alignment vertical="center"/>
    </xf>
    <xf numFmtId="0" fontId="5" fillId="0" borderId="35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14" fontId="7" fillId="8" borderId="20" xfId="0" applyNumberFormat="1" applyFont="1" applyFill="1" applyBorder="1">
      <alignment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3" fontId="5" fillId="0" borderId="37" xfId="0" applyNumberFormat="1" applyFont="1" applyFill="1" applyBorder="1" applyAlignment="1">
      <alignment horizontal="right" vertical="center"/>
    </xf>
    <xf numFmtId="3" fontId="7" fillId="0" borderId="18" xfId="0" applyNumberFormat="1" applyFont="1" applyBorder="1" applyAlignment="1">
      <alignment horizontal="right"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20" fontId="7" fillId="0" borderId="0" xfId="0" applyNumberFormat="1" applyFont="1" applyAlignment="1">
      <alignment horizontal="center" vertical="center"/>
    </xf>
    <xf numFmtId="0" fontId="14" fillId="0" borderId="0" xfId="0" applyFont="1">
      <alignment vertical="center"/>
    </xf>
    <xf numFmtId="3" fontId="22" fillId="0" borderId="0" xfId="0" applyNumberFormat="1" applyFont="1" applyFill="1" applyBorder="1" applyAlignment="1">
      <alignment horizontal="center" vertical="center"/>
    </xf>
    <xf numFmtId="14" fontId="22" fillId="0" borderId="42" xfId="0" applyNumberFormat="1" applyFont="1" applyFill="1" applyBorder="1" applyAlignment="1">
      <alignment horizontal="center" vertical="center"/>
    </xf>
    <xf numFmtId="14" fontId="22" fillId="3" borderId="43" xfId="0" applyNumberFormat="1" applyFont="1" applyFill="1" applyBorder="1" applyAlignment="1">
      <alignment horizontal="center" vertical="center"/>
    </xf>
    <xf numFmtId="3" fontId="22" fillId="3" borderId="19" xfId="0" applyNumberFormat="1" applyFont="1" applyFill="1" applyBorder="1" applyAlignment="1">
      <alignment horizontal="center" vertical="center"/>
    </xf>
    <xf numFmtId="0" fontId="23" fillId="3" borderId="45" xfId="0" applyFont="1" applyFill="1" applyBorder="1" applyAlignment="1">
      <alignment horizontal="center" vertical="center"/>
    </xf>
    <xf numFmtId="3" fontId="23" fillId="3" borderId="18" xfId="0" applyNumberFormat="1" applyFont="1" applyFill="1" applyBorder="1" applyAlignment="1">
      <alignment horizontal="center" vertical="center"/>
    </xf>
    <xf numFmtId="3" fontId="22" fillId="0" borderId="46" xfId="0" applyNumberFormat="1" applyFont="1" applyFill="1" applyBorder="1" applyAlignment="1">
      <alignment horizontal="center" vertical="center"/>
    </xf>
    <xf numFmtId="3" fontId="22" fillId="3" borderId="47" xfId="0" applyNumberFormat="1" applyFont="1" applyFill="1" applyBorder="1" applyAlignment="1">
      <alignment horizontal="center" vertical="center"/>
    </xf>
    <xf numFmtId="3" fontId="23" fillId="3" borderId="2" xfId="0" applyNumberFormat="1" applyFont="1" applyFill="1" applyBorder="1" applyAlignment="1">
      <alignment horizontal="center" vertical="center"/>
    </xf>
    <xf numFmtId="3" fontId="22" fillId="0" borderId="32" xfId="0" applyNumberFormat="1" applyFont="1" applyFill="1" applyBorder="1" applyAlignment="1">
      <alignment horizontal="center" vertical="center"/>
    </xf>
    <xf numFmtId="14" fontId="23" fillId="3" borderId="48" xfId="0" applyNumberFormat="1" applyFont="1" applyFill="1" applyBorder="1" applyAlignment="1">
      <alignment horizontal="center" vertical="center"/>
    </xf>
    <xf numFmtId="14" fontId="23" fillId="3" borderId="53" xfId="0" applyNumberFormat="1" applyFont="1" applyFill="1" applyBorder="1" applyAlignment="1">
      <alignment horizontal="center" vertical="center"/>
    </xf>
    <xf numFmtId="0" fontId="23" fillId="3" borderId="54" xfId="0" applyFont="1" applyFill="1" applyBorder="1" applyAlignment="1">
      <alignment horizontal="center" vertical="center"/>
    </xf>
    <xf numFmtId="3" fontId="22" fillId="0" borderId="55" xfId="0" applyNumberFormat="1" applyFont="1" applyFill="1" applyBorder="1" applyAlignment="1">
      <alignment horizontal="center" vertical="center"/>
    </xf>
    <xf numFmtId="3" fontId="22" fillId="3" borderId="52" xfId="0" applyNumberFormat="1" applyFont="1" applyFill="1" applyBorder="1" applyAlignment="1">
      <alignment horizontal="center" vertical="center"/>
    </xf>
    <xf numFmtId="3" fontId="23" fillId="3" borderId="36" xfId="0" applyNumberFormat="1" applyFont="1" applyFill="1" applyBorder="1" applyAlignment="1">
      <alignment vertical="center"/>
    </xf>
    <xf numFmtId="3" fontId="23" fillId="3" borderId="56" xfId="0" applyNumberFormat="1" applyFont="1" applyFill="1" applyBorder="1" applyAlignment="1">
      <alignment horizontal="center" vertical="center"/>
    </xf>
    <xf numFmtId="3" fontId="23" fillId="3" borderId="57" xfId="0" applyNumberFormat="1" applyFont="1" applyFill="1" applyBorder="1" applyAlignment="1">
      <alignment horizontal="center" vertical="center"/>
    </xf>
    <xf numFmtId="3" fontId="23" fillId="3" borderId="58" xfId="0" applyNumberFormat="1" applyFont="1" applyFill="1" applyBorder="1" applyAlignment="1">
      <alignment horizontal="center" vertical="center"/>
    </xf>
    <xf numFmtId="3" fontId="22" fillId="0" borderId="33" xfId="0" applyNumberFormat="1" applyFont="1" applyFill="1" applyBorder="1" applyAlignment="1">
      <alignment horizontal="center" vertical="center"/>
    </xf>
    <xf numFmtId="3" fontId="22" fillId="0" borderId="18" xfId="0" applyNumberFormat="1" applyFont="1" applyFill="1" applyBorder="1" applyAlignment="1">
      <alignment horizontal="center" vertical="center"/>
    </xf>
    <xf numFmtId="3" fontId="23" fillId="3" borderId="59" xfId="0" applyNumberFormat="1" applyFont="1" applyFill="1" applyBorder="1" applyAlignment="1">
      <alignment horizontal="center" vertical="center"/>
    </xf>
    <xf numFmtId="3" fontId="23" fillId="3" borderId="60" xfId="0" applyNumberFormat="1" applyFont="1" applyFill="1" applyBorder="1" applyAlignment="1">
      <alignment horizontal="center" vertical="center"/>
    </xf>
    <xf numFmtId="3" fontId="22" fillId="0" borderId="42" xfId="0" applyNumberFormat="1" applyFont="1" applyFill="1" applyBorder="1" applyAlignment="1">
      <alignment horizontal="center" vertical="center"/>
    </xf>
    <xf numFmtId="3" fontId="22" fillId="3" borderId="43" xfId="0" applyNumberFormat="1" applyFont="1" applyFill="1" applyBorder="1" applyAlignment="1">
      <alignment horizontal="center" vertical="center"/>
    </xf>
    <xf numFmtId="3" fontId="22" fillId="0" borderId="44" xfId="0" applyNumberFormat="1" applyFont="1" applyFill="1" applyBorder="1" applyAlignment="1">
      <alignment horizontal="center" vertical="center"/>
    </xf>
    <xf numFmtId="0" fontId="23" fillId="3" borderId="56" xfId="0" applyFont="1" applyFill="1" applyBorder="1" applyAlignment="1">
      <alignment horizontal="center" vertical="center"/>
    </xf>
    <xf numFmtId="3" fontId="23" fillId="0" borderId="32" xfId="0" applyNumberFormat="1" applyFont="1" applyFill="1" applyBorder="1" applyAlignment="1">
      <alignment horizontal="center" vertical="center"/>
    </xf>
    <xf numFmtId="3" fontId="23" fillId="3" borderId="24" xfId="0" applyNumberFormat="1" applyFont="1" applyFill="1" applyBorder="1" applyAlignment="1">
      <alignment horizontal="center" vertical="center"/>
    </xf>
    <xf numFmtId="14" fontId="24" fillId="0" borderId="0" xfId="3" applyNumberFormat="1" applyFont="1" applyFill="1" applyBorder="1" applyAlignment="1">
      <alignment horizontal="left" vertical="center"/>
    </xf>
    <xf numFmtId="14" fontId="23" fillId="0" borderId="0" xfId="0" applyNumberFormat="1" applyFont="1" applyFill="1" applyBorder="1" applyAlignment="1">
      <alignment horizontal="left" vertical="center"/>
    </xf>
    <xf numFmtId="14" fontId="11" fillId="0" borderId="0" xfId="0" applyNumberFormat="1" applyFont="1" applyAlignment="1">
      <alignment horizontal="center" vertical="center"/>
    </xf>
    <xf numFmtId="0" fontId="11" fillId="0" borderId="0" xfId="0" applyFont="1">
      <alignment vertical="center"/>
    </xf>
    <xf numFmtId="0" fontId="12" fillId="2" borderId="18" xfId="0" applyFont="1" applyFill="1" applyBorder="1" applyAlignment="1">
      <alignment horizontal="centerContinuous" vertical="center"/>
    </xf>
    <xf numFmtId="0" fontId="11" fillId="0" borderId="22" xfId="0" applyFont="1" applyBorder="1">
      <alignment vertical="center"/>
    </xf>
    <xf numFmtId="0" fontId="11" fillId="0" borderId="0" xfId="0" applyFont="1" applyAlignment="1">
      <alignment horizontal="center" vertical="center"/>
    </xf>
    <xf numFmtId="14" fontId="11" fillId="0" borderId="23" xfId="0" applyNumberFormat="1" applyFont="1" applyBorder="1" applyAlignment="1">
      <alignment horizontal="center" vertical="center"/>
    </xf>
    <xf numFmtId="3" fontId="11" fillId="0" borderId="23" xfId="0" applyNumberFormat="1" applyFont="1" applyBorder="1">
      <alignment vertical="center"/>
    </xf>
    <xf numFmtId="3" fontId="5" fillId="0" borderId="23" xfId="0" applyNumberFormat="1" applyFont="1" applyBorder="1">
      <alignment vertical="center"/>
    </xf>
    <xf numFmtId="0" fontId="11" fillId="0" borderId="23" xfId="0" applyFont="1" applyBorder="1" applyAlignment="1">
      <alignment horizontal="center" vertical="center"/>
    </xf>
    <xf numFmtId="14" fontId="11" fillId="0" borderId="37" xfId="0" applyNumberFormat="1" applyFont="1" applyBorder="1" applyAlignment="1">
      <alignment horizontal="center" vertical="center"/>
    </xf>
    <xf numFmtId="3" fontId="11" fillId="0" borderId="37" xfId="0" applyNumberFormat="1" applyFont="1" applyBorder="1" applyAlignment="1">
      <alignment horizontal="right" vertical="center"/>
    </xf>
    <xf numFmtId="3" fontId="5" fillId="0" borderId="37" xfId="0" applyNumberFormat="1" applyFont="1" applyBorder="1" applyAlignment="1">
      <alignment horizontal="right" vertical="center"/>
    </xf>
    <xf numFmtId="3" fontId="11" fillId="0" borderId="37" xfId="0" applyNumberFormat="1" applyFont="1" applyBorder="1" applyAlignment="1">
      <alignment horizontal="center" vertical="center"/>
    </xf>
    <xf numFmtId="3" fontId="23" fillId="3" borderId="2" xfId="0" applyNumberFormat="1" applyFont="1" applyFill="1" applyBorder="1" applyAlignment="1">
      <alignment horizontal="right" vertical="center"/>
    </xf>
    <xf numFmtId="0" fontId="12" fillId="0" borderId="37" xfId="0" applyFont="1" applyBorder="1" applyAlignment="1">
      <alignment horizontal="center" vertical="center"/>
    </xf>
    <xf numFmtId="14" fontId="12" fillId="0" borderId="37" xfId="0" applyNumberFormat="1" applyFont="1" applyBorder="1" applyAlignment="1">
      <alignment horizontal="center" vertical="center"/>
    </xf>
    <xf numFmtId="3" fontId="12" fillId="0" borderId="37" xfId="0" applyNumberFormat="1" applyFont="1" applyBorder="1" applyAlignment="1">
      <alignment horizontal="right" vertical="center"/>
    </xf>
    <xf numFmtId="3" fontId="7" fillId="0" borderId="37" xfId="0" applyNumberFormat="1" applyFont="1" applyBorder="1" applyAlignment="1">
      <alignment horizontal="right" vertical="center"/>
    </xf>
    <xf numFmtId="0" fontId="23" fillId="0" borderId="18" xfId="0" applyFont="1" applyBorder="1" applyAlignment="1">
      <alignment horizontal="center" vertical="center"/>
    </xf>
    <xf numFmtId="14" fontId="23" fillId="0" borderId="18" xfId="0" applyNumberFormat="1" applyFont="1" applyBorder="1" applyAlignment="1">
      <alignment horizontal="center" vertical="center"/>
    </xf>
    <xf numFmtId="3" fontId="23" fillId="0" borderId="18" xfId="0" applyNumberFormat="1" applyFont="1" applyBorder="1" applyAlignment="1">
      <alignment horizontal="right" vertical="center"/>
    </xf>
    <xf numFmtId="3" fontId="23" fillId="0" borderId="18" xfId="0" applyNumberFormat="1" applyFont="1" applyBorder="1" applyAlignment="1">
      <alignment horizontal="center" vertical="center"/>
    </xf>
    <xf numFmtId="14" fontId="23" fillId="3" borderId="38" xfId="0" applyNumberFormat="1" applyFont="1" applyFill="1" applyBorder="1" applyAlignment="1">
      <alignment vertical="center"/>
    </xf>
    <xf numFmtId="14" fontId="5" fillId="0" borderId="0" xfId="0" applyNumberFormat="1" applyFont="1" applyFill="1" applyBorder="1">
      <alignment vertical="center"/>
    </xf>
    <xf numFmtId="14" fontId="11" fillId="8" borderId="22" xfId="0" applyNumberFormat="1" applyFont="1" applyFill="1" applyBorder="1" applyAlignment="1">
      <alignment horizontal="center" vertical="center"/>
    </xf>
    <xf numFmtId="0" fontId="11" fillId="8" borderId="22" xfId="0" applyFont="1" applyFill="1" applyBorder="1">
      <alignment vertical="center"/>
    </xf>
    <xf numFmtId="0" fontId="5" fillId="0" borderId="61" xfId="0" applyFont="1" applyBorder="1" applyAlignment="1">
      <alignment horizontal="center" vertical="center"/>
    </xf>
    <xf numFmtId="14" fontId="11" fillId="8" borderId="23" xfId="0" applyNumberFormat="1" applyFont="1" applyFill="1" applyBorder="1" applyAlignment="1">
      <alignment horizontal="center" vertical="center"/>
    </xf>
    <xf numFmtId="3" fontId="5" fillId="0" borderId="25" xfId="0" applyNumberFormat="1" applyFont="1" applyBorder="1">
      <alignment vertical="center"/>
    </xf>
    <xf numFmtId="0" fontId="5" fillId="0" borderId="62" xfId="0" applyFont="1" applyFill="1" applyBorder="1" applyAlignment="1">
      <alignment horizontal="center" vertical="center"/>
    </xf>
    <xf numFmtId="14" fontId="11" fillId="0" borderId="37" xfId="0" applyNumberFormat="1" applyFont="1" applyFill="1" applyBorder="1" applyAlignment="1">
      <alignment horizontal="center" vertical="center"/>
    </xf>
    <xf numFmtId="3" fontId="11" fillId="0" borderId="37" xfId="0" applyNumberFormat="1" applyFont="1" applyFill="1" applyBorder="1" applyAlignment="1">
      <alignment horizontal="right" vertical="center"/>
    </xf>
    <xf numFmtId="3" fontId="5" fillId="0" borderId="63" xfId="0" applyNumberFormat="1" applyFont="1" applyFill="1" applyBorder="1" applyAlignment="1">
      <alignment horizontal="right" vertical="center"/>
    </xf>
    <xf numFmtId="3" fontId="11" fillId="0" borderId="37" xfId="0" applyNumberFormat="1" applyFont="1" applyFill="1" applyBorder="1" applyAlignment="1">
      <alignment horizontal="center" vertical="center"/>
    </xf>
    <xf numFmtId="14" fontId="7" fillId="0" borderId="0" xfId="0" applyNumberFormat="1" applyFont="1" applyFill="1" applyBorder="1">
      <alignment vertical="center"/>
    </xf>
    <xf numFmtId="0" fontId="23" fillId="0" borderId="34" xfId="0" applyFont="1" applyBorder="1" applyAlignment="1">
      <alignment horizontal="center" vertical="center"/>
    </xf>
    <xf numFmtId="14" fontId="23" fillId="8" borderId="18" xfId="0" applyNumberFormat="1" applyFont="1" applyFill="1" applyBorder="1" applyAlignment="1">
      <alignment horizontal="center" vertical="center"/>
    </xf>
    <xf numFmtId="3" fontId="23" fillId="0" borderId="3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3" fontId="23" fillId="3" borderId="0" xfId="0" applyNumberFormat="1" applyFont="1" applyFill="1" applyBorder="1" applyAlignment="1">
      <alignment horizontal="right" vertical="center"/>
    </xf>
    <xf numFmtId="3" fontId="23" fillId="3" borderId="32" xfId="0" applyNumberFormat="1" applyFont="1" applyFill="1" applyBorder="1" applyAlignment="1">
      <alignment horizontal="right" vertical="center"/>
    </xf>
    <xf numFmtId="0" fontId="7" fillId="0" borderId="0" xfId="0" applyFont="1" applyFill="1">
      <alignment vertical="center"/>
    </xf>
    <xf numFmtId="3" fontId="12" fillId="3" borderId="38" xfId="0" applyNumberFormat="1" applyFont="1" applyFill="1" applyBorder="1" applyAlignment="1">
      <alignment horizontal="center" vertical="center"/>
    </xf>
    <xf numFmtId="3" fontId="23" fillId="8" borderId="18" xfId="0" applyNumberFormat="1" applyFont="1" applyFill="1" applyBorder="1" applyAlignment="1">
      <alignment horizontal="center" vertical="center"/>
    </xf>
    <xf numFmtId="0" fontId="11" fillId="8" borderId="23" xfId="0" applyFont="1" applyFill="1" applyBorder="1" applyAlignment="1">
      <alignment horizontal="center" vertical="center"/>
    </xf>
    <xf numFmtId="0" fontId="11" fillId="8" borderId="22" xfId="0" applyFont="1" applyFill="1" applyBorder="1" applyAlignment="1">
      <alignment horizontal="center" vertical="center"/>
    </xf>
    <xf numFmtId="0" fontId="10" fillId="8" borderId="39" xfId="0" quotePrefix="1" applyFont="1" applyFill="1" applyBorder="1" applyAlignment="1">
      <alignment horizontal="center" vertical="center"/>
    </xf>
    <xf numFmtId="0" fontId="10" fillId="8" borderId="40" xfId="0" applyFont="1" applyFill="1" applyBorder="1" applyAlignment="1">
      <alignment horizontal="center" vertical="center"/>
    </xf>
    <xf numFmtId="0" fontId="10" fillId="8" borderId="41" xfId="0" applyFont="1" applyFill="1" applyBorder="1" applyAlignment="1">
      <alignment horizontal="center" vertical="center"/>
    </xf>
    <xf numFmtId="3" fontId="23" fillId="3" borderId="50" xfId="0" applyNumberFormat="1" applyFont="1" applyFill="1" applyBorder="1" applyAlignment="1">
      <alignment horizontal="center" vertical="center"/>
    </xf>
    <xf numFmtId="3" fontId="23" fillId="3" borderId="36" xfId="0" applyNumberFormat="1" applyFont="1" applyFill="1" applyBorder="1" applyAlignment="1">
      <alignment horizontal="center" vertical="center"/>
    </xf>
    <xf numFmtId="3" fontId="23" fillId="3" borderId="48" xfId="0" applyNumberFormat="1" applyFont="1" applyFill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3" fontId="23" fillId="3" borderId="49" xfId="0" applyNumberFormat="1" applyFont="1" applyFill="1" applyBorder="1" applyAlignment="1">
      <alignment horizontal="center" vertical="center"/>
    </xf>
    <xf numFmtId="3" fontId="23" fillId="3" borderId="51" xfId="0" applyNumberFormat="1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8" borderId="0" xfId="0" applyFont="1" applyFill="1" applyBorder="1" applyAlignment="1">
      <alignment horizontal="center" vertical="center"/>
    </xf>
    <xf numFmtId="0" fontId="23" fillId="3" borderId="38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horizontal="center" vertical="center"/>
    </xf>
    <xf numFmtId="14" fontId="12" fillId="3" borderId="38" xfId="0" applyNumberFormat="1" applyFont="1" applyFill="1" applyBorder="1" applyAlignment="1">
      <alignment horizontal="center" vertical="center"/>
    </xf>
  </cellXfs>
  <cellStyles count="4">
    <cellStyle name="표준" xfId="0" builtinId="0"/>
    <cellStyle name="표준 2" xfId="1" xr:uid="{FFBD953D-6C6C-4ABA-B749-64D4A0B76043}"/>
    <cellStyle name="하이퍼링크" xfId="3" builtinId="8"/>
    <cellStyle name="하이퍼링크 2" xfId="2" xr:uid="{DF749485-F187-46BC-B3D1-0CFF063C844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6600"/>
      <color rgb="FFFFCC99"/>
      <color rgb="FFFF6600"/>
      <color rgb="FF0000FF"/>
      <color rgb="FF00FFFF"/>
      <color rgb="FF66CCFF"/>
      <color rgb="FF00FF00"/>
      <color rgb="FFFF99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svg"/><Relationship Id="rId2" Type="http://schemas.openxmlformats.org/officeDocument/2006/relationships/image" Target="../media/image1.png"/><Relationship Id="rId1" Type="http://schemas.openxmlformats.org/officeDocument/2006/relationships/hyperlink" Target="#'1'!A1"/><Relationship Id="rId6" Type="http://schemas.openxmlformats.org/officeDocument/2006/relationships/image" Target="../media/image5.png"/><Relationship Id="rId5" Type="http://schemas.openxmlformats.org/officeDocument/2006/relationships/image" Target="../media/image4.svg"/><Relationship Id="rId10" Type="http://schemas.openxmlformats.org/officeDocument/2006/relationships/image" Target="../media/image8.png"/><Relationship Id="rId4" Type="http://schemas.openxmlformats.org/officeDocument/2006/relationships/image" Target="../media/image3.png"/><Relationship Id="rId9" Type="http://schemas.openxmlformats.org/officeDocument/2006/relationships/hyperlink" Target="https://www.oppadu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hyperlink" Target="#&#49884;&#51089;!A1"/><Relationship Id="rId1" Type="http://schemas.openxmlformats.org/officeDocument/2006/relationships/hyperlink" Target="#'1'!A1"/><Relationship Id="rId5" Type="http://schemas.openxmlformats.org/officeDocument/2006/relationships/image" Target="../media/image11.jpg"/><Relationship Id="rId4" Type="http://schemas.openxmlformats.org/officeDocument/2006/relationships/image" Target="../media/image10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hyperlink" Target="#&#49436;&#47200;!A1"/><Relationship Id="rId1" Type="http://schemas.openxmlformats.org/officeDocument/2006/relationships/hyperlink" Target="#'2'!A1"/><Relationship Id="rId4" Type="http://schemas.openxmlformats.org/officeDocument/2006/relationships/image" Target="../media/image10.sv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hyperlink" Target="#'1'!A1"/><Relationship Id="rId1" Type="http://schemas.openxmlformats.org/officeDocument/2006/relationships/hyperlink" Target="#'2-1'!A1"/><Relationship Id="rId4" Type="http://schemas.openxmlformats.org/officeDocument/2006/relationships/image" Target="../media/image10.sv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hyperlink" Target="#'2'!A1"/><Relationship Id="rId1" Type="http://schemas.openxmlformats.org/officeDocument/2006/relationships/hyperlink" Target="#'3'!A1"/><Relationship Id="rId4" Type="http://schemas.openxmlformats.org/officeDocument/2006/relationships/image" Target="../media/image10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hyperlink" Target="#'2-1'!A1"/><Relationship Id="rId1" Type="http://schemas.openxmlformats.org/officeDocument/2006/relationships/hyperlink" Target="#'4'!A1"/><Relationship Id="rId4" Type="http://schemas.openxmlformats.org/officeDocument/2006/relationships/image" Target="../media/image10.sv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hyperlink" Target="#'3'!A1"/><Relationship Id="rId1" Type="http://schemas.openxmlformats.org/officeDocument/2006/relationships/hyperlink" Target="#&#49688;&#44256;&#54616;&#49512;&#49845;&#45768;&#45796;!A1"/><Relationship Id="rId4" Type="http://schemas.openxmlformats.org/officeDocument/2006/relationships/image" Target="../media/image10.sv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6.svg"/><Relationship Id="rId13" Type="http://schemas.openxmlformats.org/officeDocument/2006/relationships/image" Target="../media/image20.png"/><Relationship Id="rId3" Type="http://schemas.openxmlformats.org/officeDocument/2006/relationships/image" Target="../media/image12.png"/><Relationship Id="rId7" Type="http://schemas.openxmlformats.org/officeDocument/2006/relationships/image" Target="../media/image15.png"/><Relationship Id="rId12" Type="http://schemas.openxmlformats.org/officeDocument/2006/relationships/hyperlink" Target="mailto:info@oppadu.com" TargetMode="External"/><Relationship Id="rId17" Type="http://schemas.openxmlformats.org/officeDocument/2006/relationships/hyperlink" Target="https://www.oppadu.com/question" TargetMode="External"/><Relationship Id="rId2" Type="http://schemas.openxmlformats.org/officeDocument/2006/relationships/hyperlink" Target="https://www.oppadu.com/" TargetMode="External"/><Relationship Id="rId16" Type="http://schemas.openxmlformats.org/officeDocument/2006/relationships/image" Target="../media/image23.svg"/><Relationship Id="rId1" Type="http://schemas.openxmlformats.org/officeDocument/2006/relationships/hyperlink" Target="#'4'!A1"/><Relationship Id="rId6" Type="http://schemas.openxmlformats.org/officeDocument/2006/relationships/hyperlink" Target="https://www.youtube.com/c/&#50724;&#48736;&#46160;Oppadu" TargetMode="External"/><Relationship Id="rId11" Type="http://schemas.openxmlformats.org/officeDocument/2006/relationships/image" Target="../media/image19.svg"/><Relationship Id="rId5" Type="http://schemas.openxmlformats.org/officeDocument/2006/relationships/image" Target="../media/image14.svg"/><Relationship Id="rId15" Type="http://schemas.openxmlformats.org/officeDocument/2006/relationships/image" Target="../media/image22.png"/><Relationship Id="rId10" Type="http://schemas.openxmlformats.org/officeDocument/2006/relationships/image" Target="../media/image18.png"/><Relationship Id="rId4" Type="http://schemas.openxmlformats.org/officeDocument/2006/relationships/image" Target="../media/image13.png"/><Relationship Id="rId9" Type="http://schemas.openxmlformats.org/officeDocument/2006/relationships/image" Target="../media/image17.png"/><Relationship Id="rId14" Type="http://schemas.openxmlformats.org/officeDocument/2006/relationships/image" Target="../media/image21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318956</xdr:colOff>
      <xdr:row>0</xdr:row>
      <xdr:rowOff>141123</xdr:rowOff>
    </xdr:from>
    <xdr:to>
      <xdr:col>9</xdr:col>
      <xdr:colOff>57599</xdr:colOff>
      <xdr:row>5</xdr:row>
      <xdr:rowOff>80540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D791E05-CE33-4DFE-B325-12E0C67A50D2}"/>
            </a:ext>
          </a:extLst>
        </xdr:cNvPr>
        <xdr:cNvSpPr txBox="1"/>
      </xdr:nvSpPr>
      <xdr:spPr>
        <a:xfrm>
          <a:off x="1643259" y="141123"/>
          <a:ext cx="4373706" cy="105351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3600" b="1">
              <a:solidFill>
                <a:srgbClr val="FFFF00"/>
              </a:solidFill>
              <a:latin typeface="+mn-ea"/>
              <a:ea typeface="+mn-ea"/>
            </a:rPr>
            <a:t>선입선출</a:t>
          </a:r>
          <a:r>
            <a:rPr lang="en-US" altLang="ko-KR" sz="3600" b="1">
              <a:solidFill>
                <a:srgbClr val="FFFF00"/>
              </a:solidFill>
              <a:latin typeface="+mn-ea"/>
              <a:ea typeface="+mn-ea"/>
            </a:rPr>
            <a:t>(FIFO)</a:t>
          </a:r>
          <a:endParaRPr lang="ko-KR" altLang="en-US" sz="3600" b="1">
            <a:solidFill>
              <a:srgbClr val="FFFF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9</xdr:col>
      <xdr:colOff>230721</xdr:colOff>
      <xdr:row>2</xdr:row>
      <xdr:rowOff>149464</xdr:rowOff>
    </xdr:from>
    <xdr:to>
      <xdr:col>11</xdr:col>
      <xdr:colOff>509016</xdr:colOff>
      <xdr:row>5</xdr:row>
      <xdr:rowOff>12706</xdr:rowOff>
    </xdr:to>
    <xdr:grpSp>
      <xdr:nvGrpSpPr>
        <xdr:cNvPr id="3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68EED1-7389-43E5-92EC-BF0BC5E5966B}"/>
            </a:ext>
          </a:extLst>
        </xdr:cNvPr>
        <xdr:cNvGrpSpPr/>
      </xdr:nvGrpSpPr>
      <xdr:grpSpPr>
        <a:xfrm>
          <a:off x="6261031" y="589585"/>
          <a:ext cx="1618364" cy="493862"/>
          <a:chOff x="6175513" y="907774"/>
          <a:chExt cx="1616765" cy="516835"/>
        </a:xfrm>
      </xdr:grpSpPr>
      <xdr:sp macro="" textlink="">
        <xdr:nvSpPr>
          <xdr:cNvPr id="4" name="Rectangle 3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A614F4B4-1920-4039-B8C9-E5225BC54D09}"/>
              </a:ext>
            </a:extLst>
          </xdr:cNvPr>
          <xdr:cNvSpPr/>
        </xdr:nvSpPr>
        <xdr:spPr>
          <a:xfrm>
            <a:off x="6175513" y="907774"/>
            <a:ext cx="1616765" cy="51683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chemeClr val="tx1">
                    <a:lumMod val="75000"/>
                    <a:lumOff val="25000"/>
                  </a:schemeClr>
                </a:solidFill>
                <a:latin typeface="+mn-ea"/>
                <a:ea typeface="+mn-ea"/>
              </a:rPr>
              <a:t>시작하기</a:t>
            </a:r>
          </a:p>
        </xdr:txBody>
      </xdr:sp>
      <xdr:pic>
        <xdr:nvPicPr>
          <xdr:cNvPr id="5" name="Graphic 4" descr="Play">
            <a:extLst>
              <a:ext uri="{FF2B5EF4-FFF2-40B4-BE49-F238E27FC236}">
                <a16:creationId xmlns:a16="http://schemas.microsoft.com/office/drawing/2014/main" id="{D9DAC271-BE01-4EC7-9BC6-65B29D91DFC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076658" y="960782"/>
            <a:ext cx="397567" cy="397567"/>
          </a:xfrm>
          <a:prstGeom prst="rect">
            <a:avLst/>
          </a:prstGeom>
        </xdr:spPr>
      </xdr:pic>
      <xdr:pic>
        <xdr:nvPicPr>
          <xdr:cNvPr id="6" name="Graphic 5" descr="Play">
            <a:extLst>
              <a:ext uri="{FF2B5EF4-FFF2-40B4-BE49-F238E27FC236}">
                <a16:creationId xmlns:a16="http://schemas.microsoft.com/office/drawing/2014/main" id="{EE55B1D7-0DB0-4C93-BC29-EA2DE7EB93E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381459" y="960782"/>
            <a:ext cx="397567" cy="397567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302150</xdr:colOff>
      <xdr:row>2</xdr:row>
      <xdr:rowOff>995</xdr:rowOff>
    </xdr:from>
    <xdr:to>
      <xdr:col>9</xdr:col>
      <xdr:colOff>43295</xdr:colOff>
      <xdr:row>6</xdr:row>
      <xdr:rowOff>171948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6C6C529-E3B9-44D5-8CD0-CC0F9307571C}"/>
            </a:ext>
          </a:extLst>
        </xdr:cNvPr>
        <xdr:cNvSpPr txBox="1"/>
      </xdr:nvSpPr>
      <xdr:spPr>
        <a:xfrm>
          <a:off x="302150" y="452940"/>
          <a:ext cx="5700511" cy="105382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재고 관리</a:t>
          </a:r>
        </a:p>
      </xdr:txBody>
    </xdr:sp>
    <xdr:clientData/>
  </xdr:twoCellAnchor>
  <xdr:oneCellAnchor>
    <xdr:from>
      <xdr:col>1</xdr:col>
      <xdr:colOff>562433</xdr:colOff>
      <xdr:row>0</xdr:row>
      <xdr:rowOff>45773</xdr:rowOff>
    </xdr:from>
    <xdr:ext cx="495054" cy="501514"/>
    <xdr:pic>
      <xdr:nvPicPr>
        <xdr:cNvPr id="8" name="Graphic 7" descr="Open quotation mark">
          <a:extLst>
            <a:ext uri="{FF2B5EF4-FFF2-40B4-BE49-F238E27FC236}">
              <a16:creationId xmlns:a16="http://schemas.microsoft.com/office/drawing/2014/main" id="{229E3129-B181-4DF3-9E07-74EB32ECE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224585" y="45773"/>
          <a:ext cx="495054" cy="501514"/>
        </a:xfrm>
        <a:prstGeom prst="rect">
          <a:avLst/>
        </a:prstGeom>
      </xdr:spPr>
    </xdr:pic>
    <xdr:clientData/>
  </xdr:oneCellAnchor>
  <xdr:oneCellAnchor>
    <xdr:from>
      <xdr:col>7</xdr:col>
      <xdr:colOff>168264</xdr:colOff>
      <xdr:row>0</xdr:row>
      <xdr:rowOff>96713</xdr:rowOff>
    </xdr:from>
    <xdr:ext cx="488428" cy="499195"/>
    <xdr:pic>
      <xdr:nvPicPr>
        <xdr:cNvPr id="9" name="Graphic 8" descr="Closed quotation mark">
          <a:extLst>
            <a:ext uri="{FF2B5EF4-FFF2-40B4-BE49-F238E27FC236}">
              <a16:creationId xmlns:a16="http://schemas.microsoft.com/office/drawing/2014/main" id="{E9212686-E50D-4212-8B7D-80C0D7ED1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4803326" y="96713"/>
          <a:ext cx="488428" cy="499195"/>
        </a:xfrm>
        <a:prstGeom prst="rect">
          <a:avLst/>
        </a:prstGeom>
      </xdr:spPr>
    </xdr:pic>
    <xdr:clientData/>
  </xdr:oneCellAnchor>
  <xdr:absoluteAnchor>
    <xdr:pos x="125235" y="3011800"/>
    <xdr:ext cx="1100591" cy="490663"/>
    <xdr:pic>
      <xdr:nvPicPr>
        <xdr:cNvPr id="11" name="Logo" descr="Excel logo">
          <a:extLst>
            <a:ext uri="{FF2B5EF4-FFF2-40B4-BE49-F238E27FC236}">
              <a16:creationId xmlns:a16="http://schemas.microsoft.com/office/drawing/2014/main" id="{DD3DFAB0-66F1-4ECD-A950-CB8BCF5010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6589" t="13099" r="6742" b="13099"/>
        <a:stretch/>
      </xdr:blipFill>
      <xdr:spPr>
        <a:xfrm>
          <a:off x="125235" y="3011800"/>
          <a:ext cx="1100591" cy="490663"/>
        </a:xfrm>
        <a:prstGeom prst="rect">
          <a:avLst/>
        </a:prstGeom>
      </xdr:spPr>
    </xdr:pic>
    <xdr:clientData/>
  </xdr:absoluteAnchor>
  <xdr:oneCellAnchor>
    <xdr:from>
      <xdr:col>10</xdr:col>
      <xdr:colOff>443948</xdr:colOff>
      <xdr:row>15</xdr:row>
      <xdr:rowOff>129814</xdr:rowOff>
    </xdr:from>
    <xdr:ext cx="818244" cy="226745"/>
    <xdr:pic>
      <xdr:nvPicPr>
        <xdr:cNvPr id="12" name="Pictur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8613C90-B69C-436A-8C50-CF936C461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11448" y="3273064"/>
          <a:ext cx="818244" cy="226745"/>
        </a:xfrm>
        <a:prstGeom prst="rect">
          <a:avLst/>
        </a:prstGeom>
      </xdr:spPr>
    </xdr:pic>
    <xdr:clientData/>
  </xdr:oneCellAnchor>
  <xdr:twoCellAnchor>
    <xdr:from>
      <xdr:col>0</xdr:col>
      <xdr:colOff>528099</xdr:colOff>
      <xdr:row>8</xdr:row>
      <xdr:rowOff>103938</xdr:rowOff>
    </xdr:from>
    <xdr:to>
      <xdr:col>10</xdr:col>
      <xdr:colOff>623455</xdr:colOff>
      <xdr:row>14</xdr:row>
      <xdr:rowOff>125557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9FDD8711-F123-4798-B138-5BE69C00C596}"/>
            </a:ext>
          </a:extLst>
        </xdr:cNvPr>
        <xdr:cNvSpPr txBox="1"/>
      </xdr:nvSpPr>
      <xdr:spPr>
        <a:xfrm>
          <a:off x="528099" y="1788131"/>
          <a:ext cx="6762856" cy="12685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재고 관리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는 업종을 불문하고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모든 분야에서 필수적으로 요구하는 업무 중 하나입니다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  <a:p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이번 강의에서는 재고 실물 흐름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(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선입선출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=FIFO=First In First Out)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관리방법과 재고 원가흐름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(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이동평균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=MA=Moving Average)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 관리 방법을 엑셀 실전 예제와 함께 단계별로 알아봅니다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  <a:p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1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강 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: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선입선출 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vs.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이동평균의 차이점 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/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이동평균 실전예제</a:t>
          </a:r>
          <a:endParaRPr lang="en-US" altLang="ko-KR" sz="1050" baseline="0">
            <a:solidFill>
              <a:schemeClr val="bg1"/>
            </a:solidFill>
            <a:latin typeface="+mn-ea"/>
            <a:ea typeface="+mn-ea"/>
          </a:endParaRPr>
        </a:p>
        <a:p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2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강 </a:t>
          </a:r>
          <a:r>
            <a:rPr lang="en-US" altLang="ko-KR" sz="1050" baseline="0">
              <a:solidFill>
                <a:schemeClr val="bg1"/>
              </a:solidFill>
              <a:latin typeface="+mn-ea"/>
              <a:ea typeface="+mn-ea"/>
            </a:rPr>
            <a:t>: </a:t>
          </a:r>
          <a:r>
            <a:rPr lang="ko-KR" altLang="en-US" sz="1050" baseline="0">
              <a:solidFill>
                <a:schemeClr val="bg1"/>
              </a:solidFill>
              <a:latin typeface="+mn-ea"/>
              <a:ea typeface="+mn-ea"/>
            </a:rPr>
            <a:t>선입선출 재고관리 실전예제</a:t>
          </a:r>
          <a:endParaRPr lang="en-US" altLang="ko-KR" sz="1050" baseline="0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225287</xdr:colOff>
      <xdr:row>0</xdr:row>
      <xdr:rowOff>212034</xdr:rowOff>
    </xdr:from>
    <xdr:to>
      <xdr:col>0</xdr:col>
      <xdr:colOff>304801</xdr:colOff>
      <xdr:row>4</xdr:row>
      <xdr:rowOff>6625</xdr:rowOff>
    </xdr:to>
    <xdr:sp macro="" textlink="">
      <xdr:nvSpPr>
        <xdr:cNvPr id="14" name="Rectangle 14">
          <a:extLst>
            <a:ext uri="{FF2B5EF4-FFF2-40B4-BE49-F238E27FC236}">
              <a16:creationId xmlns:a16="http://schemas.microsoft.com/office/drawing/2014/main" id="{7CDA6065-2BF1-48AF-8FC6-AD3A1EEA87CE}"/>
            </a:ext>
          </a:extLst>
        </xdr:cNvPr>
        <xdr:cNvSpPr/>
      </xdr:nvSpPr>
      <xdr:spPr>
        <a:xfrm>
          <a:off x="225287" y="212034"/>
          <a:ext cx="79514" cy="63279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460512</xdr:colOff>
      <xdr:row>8</xdr:row>
      <xdr:rowOff>150493</xdr:rowOff>
    </xdr:from>
    <xdr:to>
      <xdr:col>0</xdr:col>
      <xdr:colOff>507312</xdr:colOff>
      <xdr:row>13</xdr:row>
      <xdr:rowOff>202883</xdr:rowOff>
    </xdr:to>
    <xdr:sp macro="" textlink="">
      <xdr:nvSpPr>
        <xdr:cNvPr id="15" name="Rectangle 15">
          <a:extLst>
            <a:ext uri="{FF2B5EF4-FFF2-40B4-BE49-F238E27FC236}">
              <a16:creationId xmlns:a16="http://schemas.microsoft.com/office/drawing/2014/main" id="{0D5FFE94-5E4D-40D1-B967-41FF34E3411B}"/>
            </a:ext>
          </a:extLst>
        </xdr:cNvPr>
        <xdr:cNvSpPr/>
      </xdr:nvSpPr>
      <xdr:spPr>
        <a:xfrm>
          <a:off x="460512" y="1826893"/>
          <a:ext cx="46800" cy="110014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118989</xdr:colOff>
      <xdr:row>4</xdr:row>
      <xdr:rowOff>19896</xdr:rowOff>
    </xdr:from>
    <xdr:to>
      <xdr:col>7</xdr:col>
      <xdr:colOff>519785</xdr:colOff>
      <xdr:row>8</xdr:row>
      <xdr:rowOff>188779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3C5E8CB9-B76B-489A-87D0-09F0252A3824}"/>
            </a:ext>
          </a:extLst>
        </xdr:cNvPr>
        <xdr:cNvSpPr txBox="1"/>
      </xdr:nvSpPr>
      <xdr:spPr>
        <a:xfrm>
          <a:off x="781141" y="913275"/>
          <a:ext cx="4373706" cy="10517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3600" b="1">
              <a:solidFill>
                <a:srgbClr val="FFFF00"/>
              </a:solidFill>
              <a:latin typeface="+mn-ea"/>
              <a:ea typeface="+mn-ea"/>
            </a:rPr>
            <a:t>이동평균</a:t>
          </a:r>
          <a:r>
            <a:rPr lang="en-US" altLang="ko-KR" sz="3600" b="1">
              <a:solidFill>
                <a:srgbClr val="FFFF00"/>
              </a:solidFill>
              <a:latin typeface="+mn-ea"/>
              <a:ea typeface="+mn-ea"/>
            </a:rPr>
            <a:t>(MA)</a:t>
          </a:r>
          <a:endParaRPr lang="ko-KR" altLang="en-US" sz="3600" b="1">
            <a:solidFill>
              <a:srgbClr val="FFFF00"/>
            </a:solidFill>
            <a:latin typeface="+mn-ea"/>
            <a:ea typeface="+mn-ea"/>
          </a:endParaRPr>
        </a:p>
      </xdr:txBody>
    </xdr:sp>
    <xdr:clientData/>
  </xdr:twoCellAnchor>
  <xdr:oneCellAnchor>
    <xdr:from>
      <xdr:col>0</xdr:col>
      <xdr:colOff>362467</xdr:colOff>
      <xdr:row>3</xdr:row>
      <xdr:rowOff>132364</xdr:rowOff>
    </xdr:from>
    <xdr:ext cx="495054" cy="501514"/>
    <xdr:pic>
      <xdr:nvPicPr>
        <xdr:cNvPr id="20" name="Graphic 7" descr="Open quotation mark">
          <a:extLst>
            <a:ext uri="{FF2B5EF4-FFF2-40B4-BE49-F238E27FC236}">
              <a16:creationId xmlns:a16="http://schemas.microsoft.com/office/drawing/2014/main" id="{251D9FE3-90CB-4A6F-B9C9-F22325804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62467" y="805026"/>
          <a:ext cx="495054" cy="501514"/>
        </a:xfrm>
        <a:prstGeom prst="rect">
          <a:avLst/>
        </a:prstGeom>
      </xdr:spPr>
    </xdr:pic>
    <xdr:clientData/>
  </xdr:oneCellAnchor>
  <xdr:oneCellAnchor>
    <xdr:from>
      <xdr:col>5</xdr:col>
      <xdr:colOff>446518</xdr:colOff>
      <xdr:row>3</xdr:row>
      <xdr:rowOff>183304</xdr:rowOff>
    </xdr:from>
    <xdr:ext cx="488428" cy="499195"/>
    <xdr:pic>
      <xdr:nvPicPr>
        <xdr:cNvPr id="21" name="Graphic 8" descr="Closed quotation mark">
          <a:extLst>
            <a:ext uri="{FF2B5EF4-FFF2-40B4-BE49-F238E27FC236}">
              <a16:creationId xmlns:a16="http://schemas.microsoft.com/office/drawing/2014/main" id="{117D9746-F9E8-41D4-86B2-352564B26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3757277" y="855966"/>
          <a:ext cx="488428" cy="499195"/>
        </a:xfrm>
        <a:prstGeom prst="rect">
          <a:avLst/>
        </a:prstGeom>
      </xdr:spPr>
    </xdr:pic>
    <xdr:clientData/>
  </xdr:oneCellAnchor>
  <xdr:twoCellAnchor>
    <xdr:from>
      <xdr:col>6</xdr:col>
      <xdr:colOff>350546</xdr:colOff>
      <xdr:row>5</xdr:row>
      <xdr:rowOff>121849</xdr:rowOff>
    </xdr:from>
    <xdr:to>
      <xdr:col>8</xdr:col>
      <xdr:colOff>545135</xdr:colOff>
      <xdr:row>8</xdr:row>
      <xdr:rowOff>79080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49F66201-DA84-4672-9DFD-5E4A583CDF1B}"/>
            </a:ext>
          </a:extLst>
        </xdr:cNvPr>
        <xdr:cNvSpPr txBox="1"/>
      </xdr:nvSpPr>
      <xdr:spPr>
        <a:xfrm>
          <a:off x="4323456" y="1235946"/>
          <a:ext cx="1518893" cy="619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ko-KR" altLang="en-US" sz="20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428275</xdr:colOff>
      <xdr:row>2</xdr:row>
      <xdr:rowOff>995</xdr:rowOff>
    </xdr:from>
    <xdr:to>
      <xdr:col>16</xdr:col>
      <xdr:colOff>169420</xdr:colOff>
      <xdr:row>4</xdr:row>
      <xdr:rowOff>78828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A41A8534-9B4C-4951-B249-DE9CBB863DD6}"/>
            </a:ext>
          </a:extLst>
        </xdr:cNvPr>
        <xdr:cNvSpPr txBox="1"/>
      </xdr:nvSpPr>
      <xdr:spPr>
        <a:xfrm>
          <a:off x="5063337" y="452940"/>
          <a:ext cx="5700511" cy="5192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방법 및</a:t>
          </a:r>
        </a:p>
      </xdr:txBody>
    </xdr:sp>
    <xdr:clientData/>
  </xdr:twoCellAnchor>
  <xdr:twoCellAnchor>
    <xdr:from>
      <xdr:col>6</xdr:col>
      <xdr:colOff>112965</xdr:colOff>
      <xdr:row>5</xdr:row>
      <xdr:rowOff>74567</xdr:rowOff>
    </xdr:from>
    <xdr:to>
      <xdr:col>14</xdr:col>
      <xdr:colOff>516262</xdr:colOff>
      <xdr:row>7</xdr:row>
      <xdr:rowOff>152400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4809020-5535-4863-8AAE-33707A7D1C7B}"/>
            </a:ext>
          </a:extLst>
        </xdr:cNvPr>
        <xdr:cNvSpPr txBox="1"/>
      </xdr:nvSpPr>
      <xdr:spPr>
        <a:xfrm>
          <a:off x="4085875" y="1188664"/>
          <a:ext cx="5700511" cy="5192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엑셀 관리 실전예제 </a:t>
          </a:r>
          <a:r>
            <a:rPr lang="en-US" altLang="ko-KR" sz="2000" b="1">
              <a:solidFill>
                <a:schemeClr val="bg1"/>
              </a:solidFill>
              <a:latin typeface="+mn-ea"/>
              <a:ea typeface="+mn-ea"/>
            </a:rPr>
            <a:t>#1</a:t>
          </a:r>
          <a:endParaRPr lang="ko-KR" altLang="en-US" sz="20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18</xdr:col>
      <xdr:colOff>513034</xdr:colOff>
      <xdr:row>1</xdr:row>
      <xdr:rowOff>9468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2A37FEC3-C66A-4808-8D6D-FB28706A050F}"/>
            </a:ext>
          </a:extLst>
        </xdr:cNvPr>
        <xdr:cNvGrpSpPr/>
      </xdr:nvGrpSpPr>
      <xdr:grpSpPr>
        <a:xfrm>
          <a:off x="0" y="7620"/>
          <a:ext cx="9591092" cy="595329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84368A71-CD6B-4413-B54D-B68FD8B4C55C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12003C38-5199-4103-967A-E744211E0D98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0.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재고 관리에는 정답이 없다</a:t>
            </a: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5E1C68DC-11E7-4143-AD21-7F2F66B10EF1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637E295F-288D-425A-B8FA-BD6EC4FD0158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7B120A21-23C2-491C-B5CF-0B79503446D5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0E7A1810-0FD4-41E0-9B98-D9B176EB43C5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1548795-13BB-4882-8BD9-C35F2F464750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F2A36FE8-56A4-4CB9-BA67-24A11DB4CFBB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9368</xdr:colOff>
      <xdr:row>1</xdr:row>
      <xdr:rowOff>0</xdr:rowOff>
    </xdr:from>
    <xdr:to>
      <xdr:col>2</xdr:col>
      <xdr:colOff>539226</xdr:colOff>
      <xdr:row>1</xdr:row>
      <xdr:rowOff>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7F125D5F-9412-4FEE-BEEC-4C70D073E371}"/>
            </a:ext>
          </a:extLst>
        </xdr:cNvPr>
        <xdr:cNvSpPr txBox="1"/>
      </xdr:nvSpPr>
      <xdr:spPr>
        <a:xfrm>
          <a:off x="9368" y="2327984"/>
          <a:ext cx="1436638" cy="17511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선입선출</a:t>
          </a:r>
          <a:r>
            <a:rPr lang="ko-KR" altLang="en-US" sz="900" b="1" baseline="0">
              <a:solidFill>
                <a:schemeClr val="bg1"/>
              </a:solidFill>
              <a:latin typeface="+mj-ea"/>
              <a:ea typeface="+mj-ea"/>
            </a:rPr>
            <a:t> 예제</a:t>
          </a:r>
          <a:endParaRPr lang="ko-KR" altLang="en-US" sz="9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0</xdr:col>
      <xdr:colOff>59210</xdr:colOff>
      <xdr:row>1</xdr:row>
      <xdr:rowOff>0</xdr:rowOff>
    </xdr:from>
    <xdr:to>
      <xdr:col>1</xdr:col>
      <xdr:colOff>45275</xdr:colOff>
      <xdr:row>1</xdr:row>
      <xdr:rowOff>0</xdr:rowOff>
    </xdr:to>
    <xdr:pic>
      <xdr:nvPicPr>
        <xdr:cNvPr id="16" name="그래픽 26" descr="전구 및 기어 ">
          <a:extLst>
            <a:ext uri="{FF2B5EF4-FFF2-40B4-BE49-F238E27FC236}">
              <a16:creationId xmlns:a16="http://schemas.microsoft.com/office/drawing/2014/main" id="{9A9C8DA2-E738-4045-81CA-822D16EDA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9210" y="2329297"/>
          <a:ext cx="184185" cy="16575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2</xdr:col>
      <xdr:colOff>529858</xdr:colOff>
      <xdr:row>1</xdr:row>
      <xdr:rowOff>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EAF7C27-0C19-44CF-991D-982674F531B4}"/>
            </a:ext>
          </a:extLst>
        </xdr:cNvPr>
        <xdr:cNvSpPr txBox="1"/>
      </xdr:nvSpPr>
      <xdr:spPr>
        <a:xfrm>
          <a:off x="0" y="5349240"/>
          <a:ext cx="1436638" cy="17511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이동평균 예제</a:t>
          </a:r>
        </a:p>
      </xdr:txBody>
    </xdr:sp>
    <xdr:clientData/>
  </xdr:twoCellAnchor>
  <xdr:twoCellAnchor>
    <xdr:from>
      <xdr:col>0</xdr:col>
      <xdr:colOff>49842</xdr:colOff>
      <xdr:row>1</xdr:row>
      <xdr:rowOff>0</xdr:rowOff>
    </xdr:from>
    <xdr:to>
      <xdr:col>1</xdr:col>
      <xdr:colOff>35907</xdr:colOff>
      <xdr:row>1</xdr:row>
      <xdr:rowOff>0</xdr:rowOff>
    </xdr:to>
    <xdr:pic>
      <xdr:nvPicPr>
        <xdr:cNvPr id="19" name="그래픽 18" descr="전구 및 기어 ">
          <a:extLst>
            <a:ext uri="{FF2B5EF4-FFF2-40B4-BE49-F238E27FC236}">
              <a16:creationId xmlns:a16="http://schemas.microsoft.com/office/drawing/2014/main" id="{B8D87477-52B6-4F21-AB0B-8BE6F6CE0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9842" y="5350553"/>
          <a:ext cx="184185" cy="165755"/>
        </a:xfrm>
        <a:prstGeom prst="rect">
          <a:avLst/>
        </a:prstGeom>
      </xdr:spPr>
    </xdr:pic>
    <xdr:clientData/>
  </xdr:twoCellAnchor>
  <xdr:twoCellAnchor editAs="oneCell">
    <xdr:from>
      <xdr:col>11</xdr:col>
      <xdr:colOff>183660</xdr:colOff>
      <xdr:row>14</xdr:row>
      <xdr:rowOff>134816</xdr:rowOff>
    </xdr:from>
    <xdr:to>
      <xdr:col>17</xdr:col>
      <xdr:colOff>656490</xdr:colOff>
      <xdr:row>24</xdr:row>
      <xdr:rowOff>137746</xdr:rowOff>
    </xdr:to>
    <xdr:pic>
      <xdr:nvPicPr>
        <xdr:cNvPr id="23" name="그림 22">
          <a:extLst>
            <a:ext uri="{FF2B5EF4-FFF2-40B4-BE49-F238E27FC236}">
              <a16:creationId xmlns:a16="http://schemas.microsoft.com/office/drawing/2014/main" id="{CC0CF554-725D-4D44-A9F8-2CFE82A57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68998" y="3681047"/>
          <a:ext cx="3051907" cy="228893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22</xdr:col>
      <xdr:colOff>173065</xdr:colOff>
      <xdr:row>1</xdr:row>
      <xdr:rowOff>9468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55F8EB80-5D60-44BA-8024-1E58D6BB7C45}"/>
            </a:ext>
          </a:extLst>
        </xdr:cNvPr>
        <xdr:cNvGrpSpPr/>
      </xdr:nvGrpSpPr>
      <xdr:grpSpPr>
        <a:xfrm>
          <a:off x="0" y="7620"/>
          <a:ext cx="9544200" cy="595329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6D55F942-22F7-4F5F-886E-CA234A991663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FD7FC1E9-184D-4478-9A1C-2402B09995E9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1.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선입선출 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vs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이동평균법이란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? (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회계적인 관점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00ADB432-83DD-437A-BDB8-2EBE095C9636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AD0A5919-5F5E-4066-B3A3-22CD7410D991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25B8963D-3262-4E9A-8429-88A241903237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B88FBBC0-E379-4A01-A32A-CEE326BB920D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EB16562F-6D5A-4873-8597-E7475BFE05C3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715E7835-15AC-416C-BA54-CF4154A049BB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6</xdr:col>
      <xdr:colOff>0</xdr:colOff>
      <xdr:row>11</xdr:row>
      <xdr:rowOff>205154</xdr:rowOff>
    </xdr:from>
    <xdr:to>
      <xdr:col>7</xdr:col>
      <xdr:colOff>0</xdr:colOff>
      <xdr:row>12</xdr:row>
      <xdr:rowOff>6489</xdr:rowOff>
    </xdr:to>
    <xdr:sp macro="" textlink="">
      <xdr:nvSpPr>
        <xdr:cNvPr id="17" name="직사각형 16">
          <a:extLst>
            <a:ext uri="{FF2B5EF4-FFF2-40B4-BE49-F238E27FC236}">
              <a16:creationId xmlns:a16="http://schemas.microsoft.com/office/drawing/2014/main" id="{6DC1A539-6B2A-4DE4-AF6A-0AB520A31C78}"/>
            </a:ext>
          </a:extLst>
        </xdr:cNvPr>
        <xdr:cNvSpPr/>
      </xdr:nvSpPr>
      <xdr:spPr>
        <a:xfrm>
          <a:off x="2455985" y="2983523"/>
          <a:ext cx="574430" cy="381628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en-US" altLang="ko-KR" sz="900" b="0">
              <a:solidFill>
                <a:schemeClr val="tx1"/>
              </a:solidFill>
              <a:latin typeface="+mj-ea"/>
              <a:ea typeface="+mj-ea"/>
            </a:rPr>
            <a:t>3</a:t>
          </a:r>
          <a:endParaRPr lang="ko-KR" altLang="en-US" sz="900" b="0">
            <a:solidFill>
              <a:schemeClr val="tx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0</xdr:colOff>
      <xdr:row>24</xdr:row>
      <xdr:rowOff>205154</xdr:rowOff>
    </xdr:from>
    <xdr:to>
      <xdr:col>7</xdr:col>
      <xdr:colOff>0</xdr:colOff>
      <xdr:row>25</xdr:row>
      <xdr:rowOff>6489</xdr:rowOff>
    </xdr:to>
    <xdr:sp macro="" textlink="">
      <xdr:nvSpPr>
        <xdr:cNvPr id="18" name="직사각형 17">
          <a:extLst>
            <a:ext uri="{FF2B5EF4-FFF2-40B4-BE49-F238E27FC236}">
              <a16:creationId xmlns:a16="http://schemas.microsoft.com/office/drawing/2014/main" id="{C0450365-E2BB-494E-A18B-516DCFA6B52A}"/>
            </a:ext>
          </a:extLst>
        </xdr:cNvPr>
        <xdr:cNvSpPr/>
      </xdr:nvSpPr>
      <xdr:spPr>
        <a:xfrm>
          <a:off x="2455985" y="2983523"/>
          <a:ext cx="574430" cy="381628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en-US" altLang="ko-KR" sz="900" b="0">
              <a:solidFill>
                <a:schemeClr val="tx1"/>
              </a:solidFill>
              <a:latin typeface="+mj-ea"/>
              <a:ea typeface="+mj-ea"/>
            </a:rPr>
            <a:t>3</a:t>
          </a:r>
          <a:endParaRPr lang="ko-KR" altLang="en-US" sz="900" b="0">
            <a:solidFill>
              <a:schemeClr val="tx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8</xdr:col>
      <xdr:colOff>254564</xdr:colOff>
      <xdr:row>34</xdr:row>
      <xdr:rowOff>2550</xdr:rowOff>
    </xdr:from>
    <xdr:to>
      <xdr:col>11</xdr:col>
      <xdr:colOff>161573</xdr:colOff>
      <xdr:row>36</xdr:row>
      <xdr:rowOff>31856</xdr:rowOff>
    </xdr:to>
    <xdr:sp macro="" textlink="">
      <xdr:nvSpPr>
        <xdr:cNvPr id="19" name="말풍선: 사각형 18">
          <a:extLst>
            <a:ext uri="{FF2B5EF4-FFF2-40B4-BE49-F238E27FC236}">
              <a16:creationId xmlns:a16="http://schemas.microsoft.com/office/drawing/2014/main" id="{999E2B55-71DC-42FD-B1AE-DCF93540B9E5}"/>
            </a:ext>
          </a:extLst>
        </xdr:cNvPr>
        <xdr:cNvSpPr/>
      </xdr:nvSpPr>
      <xdr:spPr>
        <a:xfrm>
          <a:off x="3468216" y="8311663"/>
          <a:ext cx="1245479" cy="493132"/>
        </a:xfrm>
        <a:prstGeom prst="wedgeRectCallout">
          <a:avLst>
            <a:gd name="adj1" fmla="val -58732"/>
            <a:gd name="adj2" fmla="val -116762"/>
          </a:avLst>
        </a:prstGeom>
        <a:solidFill>
          <a:srgbClr val="3333FF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lvl="0" algn="ctr"/>
          <a:r>
            <a:rPr lang="ko-KR" altLang="en-US" sz="800" b="1" baseline="0">
              <a:latin typeface="나눔스퀘어 Bold" panose="020B0600000101010101" pitchFamily="50" charset="-127"/>
              <a:ea typeface="나눔스퀘어 Bold" panose="020B0600000101010101" pitchFamily="50" charset="-127"/>
            </a:rPr>
            <a:t>물건이 입고되면</a:t>
          </a:r>
          <a:endParaRPr lang="en-US" altLang="ko-KR" sz="800" b="1" baseline="0"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  <a:p>
          <a:pPr lvl="0" algn="ctr"/>
          <a:r>
            <a:rPr lang="ko-KR" altLang="en-US" sz="800" b="1" baseline="0">
              <a:latin typeface="나눔스퀘어 Bold" panose="020B0600000101010101" pitchFamily="50" charset="-127"/>
              <a:ea typeface="나눔스퀘어 Bold" panose="020B0600000101010101" pitchFamily="50" charset="-127"/>
            </a:rPr>
            <a:t>현재고</a:t>
          </a:r>
          <a:r>
            <a:rPr lang="en-US" altLang="ko-KR" sz="800" b="1" baseline="0">
              <a:latin typeface="나눔스퀘어 Bold" panose="020B0600000101010101" pitchFamily="50" charset="-127"/>
              <a:ea typeface="나눔스퀘어 Bold" panose="020B0600000101010101" pitchFamily="50" charset="-127"/>
            </a:rPr>
            <a:t>+</a:t>
          </a:r>
          <a:r>
            <a:rPr lang="ko-KR" altLang="en-US" sz="800" b="1" baseline="0">
              <a:latin typeface="나눔스퀘어 Bold" panose="020B0600000101010101" pitchFamily="50" charset="-127"/>
              <a:ea typeface="나눔스퀘어 Bold" panose="020B0600000101010101" pitchFamily="50" charset="-127"/>
            </a:rPr>
            <a:t>입고재고 기준 </a:t>
          </a:r>
          <a:endParaRPr lang="en-US" altLang="ko-KR" sz="800" b="1" baseline="0"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  <a:p>
          <a:pPr lvl="0" algn="ctr"/>
          <a:r>
            <a:rPr lang="ko-KR" altLang="en-US" sz="800" b="1" baseline="0">
              <a:latin typeface="나눔스퀘어 Bold" panose="020B0600000101010101" pitchFamily="50" charset="-127"/>
              <a:ea typeface="나눔스퀘어 Bold" panose="020B0600000101010101" pitchFamily="50" charset="-127"/>
            </a:rPr>
            <a:t>평균 단가로 조정</a:t>
          </a:r>
          <a:endParaRPr lang="en-US" altLang="ko-KR" sz="800" b="1" baseline="0"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22</xdr:col>
      <xdr:colOff>0</xdr:colOff>
      <xdr:row>11</xdr:row>
      <xdr:rowOff>205154</xdr:rowOff>
    </xdr:from>
    <xdr:to>
      <xdr:col>23</xdr:col>
      <xdr:colOff>0</xdr:colOff>
      <xdr:row>12</xdr:row>
      <xdr:rowOff>6489</xdr:rowOff>
    </xdr:to>
    <xdr:sp macro="" textlink="">
      <xdr:nvSpPr>
        <xdr:cNvPr id="20" name="직사각형 19">
          <a:extLst>
            <a:ext uri="{FF2B5EF4-FFF2-40B4-BE49-F238E27FC236}">
              <a16:creationId xmlns:a16="http://schemas.microsoft.com/office/drawing/2014/main" id="{8952A860-828B-4A92-9C0C-D4215C7A4B39}"/>
            </a:ext>
          </a:extLst>
        </xdr:cNvPr>
        <xdr:cNvSpPr/>
      </xdr:nvSpPr>
      <xdr:spPr>
        <a:xfrm>
          <a:off x="2455985" y="2983523"/>
          <a:ext cx="574430" cy="381628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en-US" altLang="ko-KR" sz="900" b="0">
              <a:solidFill>
                <a:schemeClr val="tx1"/>
              </a:solidFill>
              <a:latin typeface="+mj-ea"/>
              <a:ea typeface="+mj-ea"/>
            </a:rPr>
            <a:t>3</a:t>
          </a:r>
          <a:endParaRPr lang="ko-KR" altLang="en-US" sz="900" b="0">
            <a:solidFill>
              <a:schemeClr val="tx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0</xdr:col>
      <xdr:colOff>9368</xdr:colOff>
      <xdr:row>8</xdr:row>
      <xdr:rowOff>3884</xdr:rowOff>
    </xdr:from>
    <xdr:to>
      <xdr:col>2</xdr:col>
      <xdr:colOff>539226</xdr:colOff>
      <xdr:row>8</xdr:row>
      <xdr:rowOff>178996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A8B8194-9F2B-4EAF-B173-174AFF9EB01F}"/>
            </a:ext>
          </a:extLst>
        </xdr:cNvPr>
        <xdr:cNvSpPr txBox="1"/>
      </xdr:nvSpPr>
      <xdr:spPr>
        <a:xfrm>
          <a:off x="9368" y="2342893"/>
          <a:ext cx="1437632" cy="17511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선입선출</a:t>
          </a:r>
          <a:r>
            <a:rPr lang="ko-KR" altLang="en-US" sz="900" b="1" baseline="0">
              <a:solidFill>
                <a:schemeClr val="bg1"/>
              </a:solidFill>
              <a:latin typeface="+mj-ea"/>
              <a:ea typeface="+mj-ea"/>
            </a:rPr>
            <a:t> 예제</a:t>
          </a:r>
          <a:endParaRPr lang="ko-KR" altLang="en-US" sz="9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0</xdr:col>
      <xdr:colOff>59210</xdr:colOff>
      <xdr:row>8</xdr:row>
      <xdr:rowOff>5197</xdr:rowOff>
    </xdr:from>
    <xdr:to>
      <xdr:col>1</xdr:col>
      <xdr:colOff>45275</xdr:colOff>
      <xdr:row>8</xdr:row>
      <xdr:rowOff>170952</xdr:rowOff>
    </xdr:to>
    <xdr:pic>
      <xdr:nvPicPr>
        <xdr:cNvPr id="23" name="그래픽 26" descr="전구 및 기어 ">
          <a:extLst>
            <a:ext uri="{FF2B5EF4-FFF2-40B4-BE49-F238E27FC236}">
              <a16:creationId xmlns:a16="http://schemas.microsoft.com/office/drawing/2014/main" id="{2EADA068-DB95-45FE-A256-9BCD9D0A2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9210" y="2344206"/>
          <a:ext cx="184848" cy="165755"/>
        </a:xfrm>
        <a:prstGeom prst="rect">
          <a:avLst/>
        </a:prstGeom>
      </xdr:spPr>
    </xdr:pic>
    <xdr:clientData/>
  </xdr:twoCellAnchor>
  <xdr:twoCellAnchor>
    <xdr:from>
      <xdr:col>22</xdr:col>
      <xdr:colOff>0</xdr:colOff>
      <xdr:row>24</xdr:row>
      <xdr:rowOff>205154</xdr:rowOff>
    </xdr:from>
    <xdr:to>
      <xdr:col>23</xdr:col>
      <xdr:colOff>0</xdr:colOff>
      <xdr:row>25</xdr:row>
      <xdr:rowOff>6489</xdr:rowOff>
    </xdr:to>
    <xdr:sp macro="" textlink="">
      <xdr:nvSpPr>
        <xdr:cNvPr id="25" name="직사각형 24">
          <a:extLst>
            <a:ext uri="{FF2B5EF4-FFF2-40B4-BE49-F238E27FC236}">
              <a16:creationId xmlns:a16="http://schemas.microsoft.com/office/drawing/2014/main" id="{F4CC506B-DF10-4E65-AE11-2B38873D1981}"/>
            </a:ext>
          </a:extLst>
        </xdr:cNvPr>
        <xdr:cNvSpPr/>
      </xdr:nvSpPr>
      <xdr:spPr>
        <a:xfrm>
          <a:off x="9179859" y="3100754"/>
          <a:ext cx="573741" cy="384041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t"/>
        <a:lstStyle/>
        <a:p>
          <a:pPr algn="ctr"/>
          <a:r>
            <a:rPr lang="en-US" altLang="ko-KR" sz="900" b="0">
              <a:solidFill>
                <a:schemeClr val="tx1"/>
              </a:solidFill>
              <a:latin typeface="+mj-ea"/>
              <a:ea typeface="+mj-ea"/>
            </a:rPr>
            <a:t>3</a:t>
          </a:r>
          <a:endParaRPr lang="ko-KR" altLang="en-US" sz="900" b="0">
            <a:solidFill>
              <a:schemeClr val="tx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2</xdr:col>
      <xdr:colOff>529858</xdr:colOff>
      <xdr:row>21</xdr:row>
      <xdr:rowOff>175112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E413A429-3079-45B2-A966-B442DD9D539E}"/>
            </a:ext>
          </a:extLst>
        </xdr:cNvPr>
        <xdr:cNvSpPr txBox="1"/>
      </xdr:nvSpPr>
      <xdr:spPr>
        <a:xfrm>
          <a:off x="0" y="5423647"/>
          <a:ext cx="1435293" cy="17511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이동평균 예제</a:t>
          </a:r>
        </a:p>
      </xdr:txBody>
    </xdr:sp>
    <xdr:clientData/>
  </xdr:twoCellAnchor>
  <xdr:twoCellAnchor>
    <xdr:from>
      <xdr:col>0</xdr:col>
      <xdr:colOff>49842</xdr:colOff>
      <xdr:row>21</xdr:row>
      <xdr:rowOff>1313</xdr:rowOff>
    </xdr:from>
    <xdr:to>
      <xdr:col>1</xdr:col>
      <xdr:colOff>35907</xdr:colOff>
      <xdr:row>21</xdr:row>
      <xdr:rowOff>167068</xdr:rowOff>
    </xdr:to>
    <xdr:pic>
      <xdr:nvPicPr>
        <xdr:cNvPr id="27" name="그래픽 26" descr="전구 및 기어 ">
          <a:extLst>
            <a:ext uri="{FF2B5EF4-FFF2-40B4-BE49-F238E27FC236}">
              <a16:creationId xmlns:a16="http://schemas.microsoft.com/office/drawing/2014/main" id="{FA27DD30-0F17-428F-816F-6B97D3473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9842" y="5424960"/>
          <a:ext cx="183289" cy="165755"/>
        </a:xfrm>
        <a:prstGeom prst="rect">
          <a:avLst/>
        </a:prstGeom>
      </xdr:spPr>
    </xdr:pic>
    <xdr:clientData/>
  </xdr:twoCellAnchor>
  <xdr:twoCellAnchor>
    <xdr:from>
      <xdr:col>15</xdr:col>
      <xdr:colOff>362318</xdr:colOff>
      <xdr:row>27</xdr:row>
      <xdr:rowOff>98308</xdr:rowOff>
    </xdr:from>
    <xdr:to>
      <xdr:col>16</xdr:col>
      <xdr:colOff>43225</xdr:colOff>
      <xdr:row>30</xdr:row>
      <xdr:rowOff>187760</xdr:rowOff>
    </xdr:to>
    <xdr:sp macro="" textlink="">
      <xdr:nvSpPr>
        <xdr:cNvPr id="28" name="화살표: 오른쪽 27">
          <a:extLst>
            <a:ext uri="{FF2B5EF4-FFF2-40B4-BE49-F238E27FC236}">
              <a16:creationId xmlns:a16="http://schemas.microsoft.com/office/drawing/2014/main" id="{334DE8E3-1D37-431F-BD7F-CA408AA8F10E}"/>
            </a:ext>
          </a:extLst>
        </xdr:cNvPr>
        <xdr:cNvSpPr/>
      </xdr:nvSpPr>
      <xdr:spPr>
        <a:xfrm rot="18574919">
          <a:off x="6339038" y="7022834"/>
          <a:ext cx="652159" cy="296369"/>
        </a:xfrm>
        <a:prstGeom prst="righ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33</xdr:col>
      <xdr:colOff>184108</xdr:colOff>
      <xdr:row>27</xdr:row>
      <xdr:rowOff>156974</xdr:rowOff>
    </xdr:from>
    <xdr:to>
      <xdr:col>33</xdr:col>
      <xdr:colOff>453944</xdr:colOff>
      <xdr:row>30</xdr:row>
      <xdr:rowOff>119907</xdr:rowOff>
    </xdr:to>
    <xdr:sp macro="" textlink="">
      <xdr:nvSpPr>
        <xdr:cNvPr id="29" name="화살표: 오른쪽 28">
          <a:extLst>
            <a:ext uri="{FF2B5EF4-FFF2-40B4-BE49-F238E27FC236}">
              <a16:creationId xmlns:a16="http://schemas.microsoft.com/office/drawing/2014/main" id="{3E6907D6-4573-4379-A826-DD9F1E80C63A}"/>
            </a:ext>
          </a:extLst>
        </xdr:cNvPr>
        <xdr:cNvSpPr/>
      </xdr:nvSpPr>
      <xdr:spPr>
        <a:xfrm rot="18574919">
          <a:off x="13889437" y="7084261"/>
          <a:ext cx="631148" cy="269836"/>
        </a:xfrm>
        <a:prstGeom prst="right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18</xdr:col>
      <xdr:colOff>84738</xdr:colOff>
      <xdr:row>1</xdr:row>
      <xdr:rowOff>9468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E1D8DA47-CAF8-45B6-8779-66BD8CBAC5A2}"/>
            </a:ext>
          </a:extLst>
        </xdr:cNvPr>
        <xdr:cNvGrpSpPr/>
      </xdr:nvGrpSpPr>
      <xdr:grpSpPr>
        <a:xfrm>
          <a:off x="0" y="7620"/>
          <a:ext cx="9543796" cy="595329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D01DC19D-3EE8-4E0F-B2A3-607685D4EE27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61640E7B-4DF5-48B9-8A9F-1C6D37BD1A4D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이동평균법 재고 관리 데이터 관리 예제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#1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B84765E1-10DD-45E5-B596-81EB9B7EE591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8689EB2F-361E-404D-B4A6-6BB18EDA7FE4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801B14D9-BD7B-4076-BFDD-8B0BB059FE88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B18B5197-AF99-4702-B160-FF7D7F9B28E9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AA1BA31E-AAE4-4FED-8C9F-5322CE4014DA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D6273C45-8CF1-4C05-9B22-2C3D4FE13021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9368</xdr:colOff>
      <xdr:row>1</xdr:row>
      <xdr:rowOff>0</xdr:rowOff>
    </xdr:from>
    <xdr:to>
      <xdr:col>2</xdr:col>
      <xdr:colOff>539226</xdr:colOff>
      <xdr:row>1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A74927AA-D77B-42AC-9FBC-9A23FDE232C7}"/>
            </a:ext>
          </a:extLst>
        </xdr:cNvPr>
        <xdr:cNvSpPr txBox="1"/>
      </xdr:nvSpPr>
      <xdr:spPr>
        <a:xfrm>
          <a:off x="9368" y="594360"/>
          <a:ext cx="1048018" cy="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선입선출</a:t>
          </a:r>
          <a:r>
            <a:rPr lang="ko-KR" altLang="en-US" sz="900" b="1" baseline="0">
              <a:solidFill>
                <a:schemeClr val="bg1"/>
              </a:solidFill>
              <a:latin typeface="+mj-ea"/>
              <a:ea typeface="+mj-ea"/>
            </a:rPr>
            <a:t> 예제</a:t>
          </a:r>
          <a:endParaRPr lang="ko-KR" altLang="en-US" sz="9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0</xdr:col>
      <xdr:colOff>59210</xdr:colOff>
      <xdr:row>1</xdr:row>
      <xdr:rowOff>0</xdr:rowOff>
    </xdr:from>
    <xdr:to>
      <xdr:col>1</xdr:col>
      <xdr:colOff>45275</xdr:colOff>
      <xdr:row>1</xdr:row>
      <xdr:rowOff>0</xdr:rowOff>
    </xdr:to>
    <xdr:pic>
      <xdr:nvPicPr>
        <xdr:cNvPr id="12" name="그래픽 26" descr="전구 및 기어 ">
          <a:extLst>
            <a:ext uri="{FF2B5EF4-FFF2-40B4-BE49-F238E27FC236}">
              <a16:creationId xmlns:a16="http://schemas.microsoft.com/office/drawing/2014/main" id="{E76E7F3B-50E7-40BB-BE42-B99B5257F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9210" y="594360"/>
          <a:ext cx="184185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2</xdr:col>
      <xdr:colOff>529858</xdr:colOff>
      <xdr:row>1</xdr:row>
      <xdr:rowOff>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F5F644D9-D5F2-4F83-861F-84521642ACBB}"/>
            </a:ext>
          </a:extLst>
        </xdr:cNvPr>
        <xdr:cNvSpPr txBox="1"/>
      </xdr:nvSpPr>
      <xdr:spPr>
        <a:xfrm>
          <a:off x="0" y="594360"/>
          <a:ext cx="1048018" cy="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이동평균 예제</a:t>
          </a:r>
        </a:p>
      </xdr:txBody>
    </xdr:sp>
    <xdr:clientData/>
  </xdr:twoCellAnchor>
  <xdr:twoCellAnchor>
    <xdr:from>
      <xdr:col>0</xdr:col>
      <xdr:colOff>49842</xdr:colOff>
      <xdr:row>1</xdr:row>
      <xdr:rowOff>0</xdr:rowOff>
    </xdr:from>
    <xdr:to>
      <xdr:col>1</xdr:col>
      <xdr:colOff>35907</xdr:colOff>
      <xdr:row>1</xdr:row>
      <xdr:rowOff>0</xdr:rowOff>
    </xdr:to>
    <xdr:pic>
      <xdr:nvPicPr>
        <xdr:cNvPr id="14" name="그래픽 13" descr="전구 및 기어 ">
          <a:extLst>
            <a:ext uri="{FF2B5EF4-FFF2-40B4-BE49-F238E27FC236}">
              <a16:creationId xmlns:a16="http://schemas.microsoft.com/office/drawing/2014/main" id="{04F8C3F1-CB2B-4B39-8765-0DD6F3DEB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9842" y="594360"/>
          <a:ext cx="184185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20</xdr:col>
      <xdr:colOff>292237</xdr:colOff>
      <xdr:row>1</xdr:row>
      <xdr:rowOff>9468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F454157B-B210-4702-BB01-13FC0437475C}"/>
            </a:ext>
          </a:extLst>
        </xdr:cNvPr>
        <xdr:cNvGrpSpPr/>
      </xdr:nvGrpSpPr>
      <xdr:grpSpPr>
        <a:xfrm>
          <a:off x="0" y="7620"/>
          <a:ext cx="9502179" cy="595329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5924DB6F-6CA5-4BCF-9173-8D3B4833BE8A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AC2F5230-4D42-4408-82E8-F4B83D17B5C4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이동평균법 재고 관리 데이터 관리 예제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#1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5A652F9A-D82D-47EF-9B4D-6FBB8EF48143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39FB8FBC-ABF4-465A-93BF-D178ADC8018B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E960498D-B000-47F2-88EA-F5E9DACDF60F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A4B893DB-21D7-4651-BB03-CECAA1A92AC1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5D4C4C34-0BE6-4573-B9D4-DF87BFEABB52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C5D57893-C038-4C5C-863B-DD5D2F3A5BA2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59210</xdr:colOff>
      <xdr:row>2</xdr:row>
      <xdr:rowOff>0</xdr:rowOff>
    </xdr:from>
    <xdr:to>
      <xdr:col>1</xdr:col>
      <xdr:colOff>45275</xdr:colOff>
      <xdr:row>2</xdr:row>
      <xdr:rowOff>0</xdr:rowOff>
    </xdr:to>
    <xdr:pic>
      <xdr:nvPicPr>
        <xdr:cNvPr id="12" name="그래픽 26" descr="전구 및 기어 ">
          <a:extLst>
            <a:ext uri="{FF2B5EF4-FFF2-40B4-BE49-F238E27FC236}">
              <a16:creationId xmlns:a16="http://schemas.microsoft.com/office/drawing/2014/main" id="{05162CC9-D62C-48C3-8B34-55B56B8F0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9210" y="594360"/>
          <a:ext cx="184185" cy="0"/>
        </a:xfrm>
        <a:prstGeom prst="rect">
          <a:avLst/>
        </a:prstGeom>
      </xdr:spPr>
    </xdr:pic>
    <xdr:clientData/>
  </xdr:twoCellAnchor>
  <xdr:twoCellAnchor>
    <xdr:from>
      <xdr:col>0</xdr:col>
      <xdr:colOff>49842</xdr:colOff>
      <xdr:row>2</xdr:row>
      <xdr:rowOff>0</xdr:rowOff>
    </xdr:from>
    <xdr:to>
      <xdr:col>1</xdr:col>
      <xdr:colOff>35907</xdr:colOff>
      <xdr:row>2</xdr:row>
      <xdr:rowOff>0</xdr:rowOff>
    </xdr:to>
    <xdr:pic>
      <xdr:nvPicPr>
        <xdr:cNvPr id="14" name="그래픽 13" descr="전구 및 기어 ">
          <a:extLst>
            <a:ext uri="{FF2B5EF4-FFF2-40B4-BE49-F238E27FC236}">
              <a16:creationId xmlns:a16="http://schemas.microsoft.com/office/drawing/2014/main" id="{57E1418D-E4AC-42C9-B6E8-B93C6F066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9842" y="594360"/>
          <a:ext cx="184185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16</xdr:col>
      <xdr:colOff>360231</xdr:colOff>
      <xdr:row>1</xdr:row>
      <xdr:rowOff>9468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5348BDC5-59BD-45CA-B266-AD19AD76CD1B}"/>
            </a:ext>
          </a:extLst>
        </xdr:cNvPr>
        <xdr:cNvGrpSpPr/>
      </xdr:nvGrpSpPr>
      <xdr:grpSpPr>
        <a:xfrm>
          <a:off x="0" y="7620"/>
          <a:ext cx="9592154" cy="595329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849AC997-DD33-4375-9999-D5D976750CE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B191BF85-5593-4023-A953-C4C99FDE0A5C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이동평균법 재고 관리 실전 예제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(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제품이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1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개일 경우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94E3D5BE-6CB7-4073-A726-FBC335932EBA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40F15C5D-E0D5-4875-A9F8-15A5755F7FFF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D588BA36-215F-4F9C-9EF0-A768C7DF3AAF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A17D43EF-A0D1-496B-8F67-8E2577F8FEFB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A81C82FD-1885-4DBA-97B2-BCF5A9BFB96D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94DEEA98-1B1A-45F0-803C-3B0A3B435F35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9368</xdr:colOff>
      <xdr:row>1</xdr:row>
      <xdr:rowOff>0</xdr:rowOff>
    </xdr:from>
    <xdr:to>
      <xdr:col>2</xdr:col>
      <xdr:colOff>539226</xdr:colOff>
      <xdr:row>1</xdr:row>
      <xdr:rowOff>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985524C-5D8C-421C-BC2F-6E25FA754515}"/>
            </a:ext>
          </a:extLst>
        </xdr:cNvPr>
        <xdr:cNvSpPr txBox="1"/>
      </xdr:nvSpPr>
      <xdr:spPr>
        <a:xfrm>
          <a:off x="9368" y="2327984"/>
          <a:ext cx="1436638" cy="17511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선입선출</a:t>
          </a:r>
          <a:r>
            <a:rPr lang="ko-KR" altLang="en-US" sz="900" b="1" baseline="0">
              <a:solidFill>
                <a:schemeClr val="bg1"/>
              </a:solidFill>
              <a:latin typeface="+mj-ea"/>
              <a:ea typeface="+mj-ea"/>
            </a:rPr>
            <a:t> 예제</a:t>
          </a:r>
          <a:endParaRPr lang="ko-KR" altLang="en-US" sz="9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0</xdr:col>
      <xdr:colOff>59210</xdr:colOff>
      <xdr:row>1</xdr:row>
      <xdr:rowOff>0</xdr:rowOff>
    </xdr:from>
    <xdr:to>
      <xdr:col>1</xdr:col>
      <xdr:colOff>45275</xdr:colOff>
      <xdr:row>1</xdr:row>
      <xdr:rowOff>0</xdr:rowOff>
    </xdr:to>
    <xdr:pic>
      <xdr:nvPicPr>
        <xdr:cNvPr id="16" name="그래픽 26" descr="전구 및 기어 ">
          <a:extLst>
            <a:ext uri="{FF2B5EF4-FFF2-40B4-BE49-F238E27FC236}">
              <a16:creationId xmlns:a16="http://schemas.microsoft.com/office/drawing/2014/main" id="{906E7867-9B56-4EF9-B192-8448A815C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9210" y="2329297"/>
          <a:ext cx="184185" cy="16575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2</xdr:col>
      <xdr:colOff>529858</xdr:colOff>
      <xdr:row>1</xdr:row>
      <xdr:rowOff>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732AB475-37F3-4045-8F0B-BDF3485895A1}"/>
            </a:ext>
          </a:extLst>
        </xdr:cNvPr>
        <xdr:cNvSpPr txBox="1"/>
      </xdr:nvSpPr>
      <xdr:spPr>
        <a:xfrm>
          <a:off x="0" y="5349240"/>
          <a:ext cx="1436638" cy="175112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이동평균 예제</a:t>
          </a:r>
        </a:p>
      </xdr:txBody>
    </xdr:sp>
    <xdr:clientData/>
  </xdr:twoCellAnchor>
  <xdr:twoCellAnchor>
    <xdr:from>
      <xdr:col>0</xdr:col>
      <xdr:colOff>49842</xdr:colOff>
      <xdr:row>1</xdr:row>
      <xdr:rowOff>0</xdr:rowOff>
    </xdr:from>
    <xdr:to>
      <xdr:col>1</xdr:col>
      <xdr:colOff>35907</xdr:colOff>
      <xdr:row>1</xdr:row>
      <xdr:rowOff>0</xdr:rowOff>
    </xdr:to>
    <xdr:pic>
      <xdr:nvPicPr>
        <xdr:cNvPr id="19" name="그래픽 18" descr="전구 및 기어 ">
          <a:extLst>
            <a:ext uri="{FF2B5EF4-FFF2-40B4-BE49-F238E27FC236}">
              <a16:creationId xmlns:a16="http://schemas.microsoft.com/office/drawing/2014/main" id="{342A43FD-222C-4648-8221-658B368CE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9842" y="5350553"/>
          <a:ext cx="184185" cy="16575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16</xdr:col>
      <xdr:colOff>27397</xdr:colOff>
      <xdr:row>1</xdr:row>
      <xdr:rowOff>9468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BB5836AE-DF5A-43A8-A151-C391E26C8EF1}"/>
            </a:ext>
          </a:extLst>
        </xdr:cNvPr>
        <xdr:cNvGrpSpPr/>
      </xdr:nvGrpSpPr>
      <xdr:grpSpPr>
        <a:xfrm>
          <a:off x="0" y="7620"/>
          <a:ext cx="9603685" cy="595329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7E2E15A1-CB2D-4084-AEED-4888B1635BAA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BF5D12C-1BBB-47E3-B7B3-C11B2C7A99D8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이동평균법 재고 관리 실전 예제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(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제품이 여러개일 경우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E62B5782-3BDF-40CE-BDE4-571BD28BA6E8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73A34864-27F3-447D-B9CB-E96E0FC9B955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A37268CD-842A-47DE-A389-9AF18516BD2C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BD6254C3-71C0-49EE-81B3-812284C116FD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06F59BC7-A1EB-4876-AEF1-D4FE3529B661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395172A4-467F-4391-8273-7F44FF263CAD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9368</xdr:colOff>
      <xdr:row>1</xdr:row>
      <xdr:rowOff>0</xdr:rowOff>
    </xdr:from>
    <xdr:to>
      <xdr:col>2</xdr:col>
      <xdr:colOff>539226</xdr:colOff>
      <xdr:row>1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2673452-3442-47A1-A5F4-E98D973DAC0E}"/>
            </a:ext>
          </a:extLst>
        </xdr:cNvPr>
        <xdr:cNvSpPr txBox="1"/>
      </xdr:nvSpPr>
      <xdr:spPr>
        <a:xfrm>
          <a:off x="9368" y="594360"/>
          <a:ext cx="1048018" cy="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선입선출</a:t>
          </a:r>
          <a:r>
            <a:rPr lang="ko-KR" altLang="en-US" sz="900" b="1" baseline="0">
              <a:solidFill>
                <a:schemeClr val="bg1"/>
              </a:solidFill>
              <a:latin typeface="+mj-ea"/>
              <a:ea typeface="+mj-ea"/>
            </a:rPr>
            <a:t> 예제</a:t>
          </a:r>
          <a:endParaRPr lang="ko-KR" altLang="en-US" sz="900" b="1">
            <a:solidFill>
              <a:schemeClr val="bg1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0</xdr:col>
      <xdr:colOff>59210</xdr:colOff>
      <xdr:row>1</xdr:row>
      <xdr:rowOff>0</xdr:rowOff>
    </xdr:from>
    <xdr:to>
      <xdr:col>1</xdr:col>
      <xdr:colOff>45275</xdr:colOff>
      <xdr:row>1</xdr:row>
      <xdr:rowOff>0</xdr:rowOff>
    </xdr:to>
    <xdr:pic>
      <xdr:nvPicPr>
        <xdr:cNvPr id="12" name="그래픽 26" descr="전구 및 기어 ">
          <a:extLst>
            <a:ext uri="{FF2B5EF4-FFF2-40B4-BE49-F238E27FC236}">
              <a16:creationId xmlns:a16="http://schemas.microsoft.com/office/drawing/2014/main" id="{0CC99E8E-B71F-4F80-8136-28E487436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9210" y="594360"/>
          <a:ext cx="184185" cy="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2</xdr:col>
      <xdr:colOff>529858</xdr:colOff>
      <xdr:row>1</xdr:row>
      <xdr:rowOff>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FE2964EA-37BC-4056-A36D-908E39EEF0C2}"/>
            </a:ext>
          </a:extLst>
        </xdr:cNvPr>
        <xdr:cNvSpPr txBox="1"/>
      </xdr:nvSpPr>
      <xdr:spPr>
        <a:xfrm>
          <a:off x="0" y="594360"/>
          <a:ext cx="1048018" cy="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 w="12700" cmpd="sng">
          <a:solidFill>
            <a:schemeClr val="tx1">
              <a:lumMod val="75000"/>
              <a:lumOff val="2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900" b="1">
              <a:solidFill>
                <a:schemeClr val="bg1"/>
              </a:solidFill>
              <a:latin typeface="+mj-ea"/>
              <a:ea typeface="+mj-ea"/>
            </a:rPr>
            <a:t>이동평균 예제</a:t>
          </a:r>
        </a:p>
      </xdr:txBody>
    </xdr:sp>
    <xdr:clientData/>
  </xdr:twoCellAnchor>
  <xdr:twoCellAnchor>
    <xdr:from>
      <xdr:col>0</xdr:col>
      <xdr:colOff>49842</xdr:colOff>
      <xdr:row>1</xdr:row>
      <xdr:rowOff>0</xdr:rowOff>
    </xdr:from>
    <xdr:to>
      <xdr:col>1</xdr:col>
      <xdr:colOff>35907</xdr:colOff>
      <xdr:row>1</xdr:row>
      <xdr:rowOff>0</xdr:rowOff>
    </xdr:to>
    <xdr:pic>
      <xdr:nvPicPr>
        <xdr:cNvPr id="14" name="그래픽 13" descr="전구 및 기어 ">
          <a:extLst>
            <a:ext uri="{FF2B5EF4-FFF2-40B4-BE49-F238E27FC236}">
              <a16:creationId xmlns:a16="http://schemas.microsoft.com/office/drawing/2014/main" id="{648B0699-F1C2-47A9-A1C0-BF1EBBC57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9842" y="594360"/>
          <a:ext cx="184185" cy="0"/>
        </a:xfrm>
        <a:prstGeom prst="rect">
          <a:avLst/>
        </a:prstGeom>
      </xdr:spPr>
    </xdr:pic>
    <xdr:clientData/>
  </xdr:twoCellAnchor>
  <xdr:twoCellAnchor editAs="absolute">
    <xdr:from>
      <xdr:col>7</xdr:col>
      <xdr:colOff>298175</xdr:colOff>
      <xdr:row>1</xdr:row>
      <xdr:rowOff>33130</xdr:rowOff>
    </xdr:from>
    <xdr:to>
      <xdr:col>10</xdr:col>
      <xdr:colOff>1</xdr:colOff>
      <xdr:row>1</xdr:row>
      <xdr:rowOff>201584</xdr:rowOff>
    </xdr:to>
    <xdr:sp macro="" textlink="">
      <xdr:nvSpPr>
        <xdr:cNvPr id="15" name="말풍선: 사각형 14">
          <a:extLst>
            <a:ext uri="{FF2B5EF4-FFF2-40B4-BE49-F238E27FC236}">
              <a16:creationId xmlns:a16="http://schemas.microsoft.com/office/drawing/2014/main" id="{1009698A-6890-4227-A502-7524102A2F21}"/>
            </a:ext>
          </a:extLst>
        </xdr:cNvPr>
        <xdr:cNvSpPr/>
      </xdr:nvSpPr>
      <xdr:spPr>
        <a:xfrm>
          <a:off x="4479236" y="629478"/>
          <a:ext cx="1643269" cy="168454"/>
        </a:xfrm>
        <a:prstGeom prst="wedgeRectCallout">
          <a:avLst>
            <a:gd name="adj1" fmla="val -15579"/>
            <a:gd name="adj2" fmla="val -39129"/>
          </a:avLst>
        </a:prstGeom>
        <a:solidFill>
          <a:srgbClr val="3333FF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lvl="0" algn="ctr"/>
          <a:r>
            <a:rPr lang="ko-KR" altLang="en-US" sz="800" b="1" baseline="0">
              <a:latin typeface="나눔스퀘어 Bold" panose="020B0600000101010101" pitchFamily="50" charset="-127"/>
              <a:ea typeface="나눔스퀘어 Bold" panose="020B0600000101010101" pitchFamily="50" charset="-127"/>
            </a:rPr>
            <a:t>필요시 판매번호</a:t>
          </a:r>
          <a:r>
            <a:rPr lang="en-US" altLang="ko-KR" sz="800" b="1" baseline="0">
              <a:latin typeface="나눔스퀘어 Bold" panose="020B0600000101010101" pitchFamily="50" charset="-127"/>
              <a:ea typeface="나눔스퀘어 Bold" panose="020B0600000101010101" pitchFamily="50" charset="-127"/>
            </a:rPr>
            <a:t>, </a:t>
          </a:r>
          <a:r>
            <a:rPr lang="ko-KR" altLang="en-US" sz="800" b="1" baseline="0">
              <a:latin typeface="나눔스퀘어 Bold" panose="020B0600000101010101" pitchFamily="50" charset="-127"/>
              <a:ea typeface="나눔스퀘어 Bold" panose="020B0600000101010101" pitchFamily="50" charset="-127"/>
            </a:rPr>
            <a:t>고객정보 등 추가</a:t>
          </a:r>
          <a:endParaRPr lang="en-US" altLang="ko-KR" sz="800" b="1" baseline="0"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446895" cy="590550"/>
    <xdr:grpSp>
      <xdr:nvGrpSpPr>
        <xdr:cNvPr id="2" name="Group 1">
          <a:extLst>
            <a:ext uri="{FF2B5EF4-FFF2-40B4-BE49-F238E27FC236}">
              <a16:creationId xmlns:a16="http://schemas.microsoft.com/office/drawing/2014/main" id="{4EF65046-DDAA-4291-A8F7-A35D85AFCC7A}"/>
            </a:ext>
          </a:extLst>
        </xdr:cNvPr>
        <xdr:cNvGrpSpPr/>
      </xdr:nvGrpSpPr>
      <xdr:grpSpPr>
        <a:xfrm>
          <a:off x="0" y="0"/>
          <a:ext cx="9446895" cy="590550"/>
          <a:chOff x="0" y="7620"/>
          <a:chExt cx="9420561" cy="591671"/>
        </a:xfrm>
      </xdr:grpSpPr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9A53D18D-C4D4-4128-94AB-A53CB7A1108A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CCF68BB-F214-4F38-AB74-04F630FF5EB4}"/>
              </a:ext>
            </a:extLst>
          </xdr:cNvPr>
          <xdr:cNvSpPr txBox="1"/>
        </xdr:nvSpPr>
        <xdr:spPr>
          <a:xfrm>
            <a:off x="1352326" y="144780"/>
            <a:ext cx="724507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ko-KR" altLang="en-US" sz="1600" b="1" baseline="0">
                <a:solidFill>
                  <a:schemeClr val="bg1"/>
                </a:solidFill>
                <a:latin typeface="+mj-ea"/>
                <a:ea typeface="+mj-ea"/>
              </a:rPr>
              <a:t>이번 강의 마지막 페이지입니다</a:t>
            </a:r>
            <a:r>
              <a:rPr lang="en-US" altLang="ko-KR" sz="1600" b="1" baseline="0">
                <a:solidFill>
                  <a:schemeClr val="bg1"/>
                </a:solidFill>
                <a:latin typeface="+mj-ea"/>
                <a:ea typeface="+mj-ea"/>
              </a:rPr>
              <a:t>. </a:t>
            </a:r>
            <a:r>
              <a:rPr lang="ko-KR" altLang="en-US" sz="1600" b="1" baseline="0">
                <a:solidFill>
                  <a:schemeClr val="bg1"/>
                </a:solidFill>
                <a:latin typeface="+mj-ea"/>
                <a:ea typeface="+mj-ea"/>
              </a:rPr>
              <a:t>고생하셨습니다</a:t>
            </a:r>
            <a:r>
              <a:rPr lang="en-US" altLang="ko-KR" sz="1600" b="1" baseline="0">
                <a:solidFill>
                  <a:schemeClr val="bg1"/>
                </a:solidFill>
                <a:latin typeface="+mj-ea"/>
                <a:ea typeface="+mj-ea"/>
              </a:rPr>
              <a:t>!^^* </a:t>
            </a:r>
            <a:endParaRPr lang="ko-KR" altLang="en-US" sz="1600" b="1">
              <a:solidFill>
                <a:schemeClr val="bg1"/>
              </a:solidFill>
              <a:latin typeface="+mj-ea"/>
              <a:ea typeface="+mj-ea"/>
            </a:endParaRPr>
          </a:p>
        </xdr:txBody>
      </xdr:sp>
      <xdr:sp macro="" textlink="">
        <xdr:nvSpPr>
          <xdr:cNvPr id="5" name="Arrow: Pentagon 9">
            <a:extLst>
              <a:ext uri="{FF2B5EF4-FFF2-40B4-BE49-F238E27FC236}">
                <a16:creationId xmlns:a16="http://schemas.microsoft.com/office/drawing/2014/main" id="{A07B2C4F-2819-4ADF-9CA2-7BB94988C8F3}"/>
              </a:ext>
            </a:extLst>
          </xdr:cNvPr>
          <xdr:cNvSpPr/>
        </xdr:nvSpPr>
        <xdr:spPr>
          <a:xfrm>
            <a:off x="8197831" y="121920"/>
            <a:ext cx="1080783" cy="365760"/>
          </a:xfrm>
          <a:prstGeom prst="homePlate">
            <a:avLst>
              <a:gd name="adj" fmla="val 51000"/>
            </a:avLst>
          </a:prstGeom>
          <a:noFill/>
          <a:ln>
            <a:solidFill>
              <a:schemeClr val="tx1">
                <a:lumMod val="75000"/>
                <a:lumOff val="25000"/>
              </a:schemeClr>
            </a:solidFill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endParaRPr lang="ko-KR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나눔스퀘어라운드 Bold" panose="020B0600000101010101" pitchFamily="50" charset="-127"/>
              <a:ea typeface="나눔스퀘어라운드 Bold" panose="020B0600000101010101" pitchFamily="50" charset="-127"/>
            </a:endParaRPr>
          </a:p>
        </xdr:txBody>
      </xdr:sp>
      <xdr:grpSp>
        <xdr:nvGrpSpPr>
          <xdr:cNvPr id="6" name="Group 5">
            <a:extLst>
              <a:ext uri="{FF2B5EF4-FFF2-40B4-BE49-F238E27FC236}">
                <a16:creationId xmlns:a16="http://schemas.microsoft.com/office/drawing/2014/main" id="{323173BA-6A85-4203-9519-E8D9048A0840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6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3F9AD1DA-A0FF-47F9-9A4D-889F417C7C03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7">
              <a:extLst>
                <a:ext uri="{FF2B5EF4-FFF2-40B4-BE49-F238E27FC236}">
                  <a16:creationId xmlns:a16="http://schemas.microsoft.com/office/drawing/2014/main" id="{78FDF123-8ADB-4319-847E-EE1A5BD6E991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absoluteAnchor>
  <xdr:twoCellAnchor>
    <xdr:from>
      <xdr:col>0</xdr:col>
      <xdr:colOff>806823</xdr:colOff>
      <xdr:row>3</xdr:row>
      <xdr:rowOff>98610</xdr:rowOff>
    </xdr:from>
    <xdr:to>
      <xdr:col>8</xdr:col>
      <xdr:colOff>238472</xdr:colOff>
      <xdr:row>5</xdr:row>
      <xdr:rowOff>134469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4C524C24-B45C-4878-A4F5-07C9F83D266A}"/>
            </a:ext>
          </a:extLst>
        </xdr:cNvPr>
        <xdr:cNvSpPr txBox="1"/>
      </xdr:nvSpPr>
      <xdr:spPr>
        <a:xfrm>
          <a:off x="682998" y="727260"/>
          <a:ext cx="5041874" cy="4549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오빠두엑셀이 제공하는 다양한 엑셀 자료를 확인해보세요</a:t>
          </a:r>
          <a:r>
            <a:rPr lang="en-US" altLang="ko-KR" sz="1400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.</a:t>
          </a:r>
        </a:p>
      </xdr:txBody>
    </xdr:sp>
    <xdr:clientData/>
  </xdr:twoCellAnchor>
  <xdr:oneCellAnchor>
    <xdr:from>
      <xdr:col>8</xdr:col>
      <xdr:colOff>541019</xdr:colOff>
      <xdr:row>20</xdr:row>
      <xdr:rowOff>101010</xdr:rowOff>
    </xdr:from>
    <xdr:ext cx="914625" cy="238792"/>
    <xdr:pic>
      <xdr:nvPicPr>
        <xdr:cNvPr id="10" name="Picture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4B8390-1344-4A05-82CA-6ED3536B1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27419" y="4292010"/>
          <a:ext cx="914625" cy="238792"/>
        </a:xfrm>
        <a:prstGeom prst="rect">
          <a:avLst/>
        </a:prstGeom>
      </xdr:spPr>
    </xdr:pic>
    <xdr:clientData/>
  </xdr:oneCellAnchor>
  <xdr:oneCellAnchor>
    <xdr:from>
      <xdr:col>0</xdr:col>
      <xdr:colOff>349624</xdr:colOff>
      <xdr:row>1</xdr:row>
      <xdr:rowOff>161364</xdr:rowOff>
    </xdr:from>
    <xdr:ext cx="781610" cy="732304"/>
    <xdr:pic>
      <xdr:nvPicPr>
        <xdr:cNvPr id="11" name="Graphic 18" descr="Person with idea">
          <a:extLst>
            <a:ext uri="{FF2B5EF4-FFF2-40B4-BE49-F238E27FC236}">
              <a16:creationId xmlns:a16="http://schemas.microsoft.com/office/drawing/2014/main" id="{EAB48C1B-6168-4AA7-86AD-74B3BB18B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349624" y="370914"/>
          <a:ext cx="781610" cy="732304"/>
        </a:xfrm>
        <a:prstGeom prst="rect">
          <a:avLst/>
        </a:prstGeom>
      </xdr:spPr>
    </xdr:pic>
    <xdr:clientData/>
  </xdr:oneCellAnchor>
  <xdr:twoCellAnchor>
    <xdr:from>
      <xdr:col>0</xdr:col>
      <xdr:colOff>448240</xdr:colOff>
      <xdr:row>5</xdr:row>
      <xdr:rowOff>53785</xdr:rowOff>
    </xdr:from>
    <xdr:to>
      <xdr:col>6</xdr:col>
      <xdr:colOff>950259</xdr:colOff>
      <xdr:row>5</xdr:row>
      <xdr:rowOff>53785</xdr:rowOff>
    </xdr:to>
    <xdr:cxnSp macro="">
      <xdr:nvCxnSpPr>
        <xdr:cNvPr id="12" name="Straight Connector 20">
          <a:extLst>
            <a:ext uri="{FF2B5EF4-FFF2-40B4-BE49-F238E27FC236}">
              <a16:creationId xmlns:a16="http://schemas.microsoft.com/office/drawing/2014/main" id="{28722845-1737-41BD-A25B-C1E3696CB7A4}"/>
            </a:ext>
          </a:extLst>
        </xdr:cNvPr>
        <xdr:cNvCxnSpPr/>
      </xdr:nvCxnSpPr>
      <xdr:spPr>
        <a:xfrm>
          <a:off x="448240" y="1101535"/>
          <a:ext cx="4350119" cy="0"/>
        </a:xfrm>
        <a:prstGeom prst="line">
          <a:avLst/>
        </a:prstGeom>
        <a:ln w="19050">
          <a:solidFill>
            <a:schemeClr val="tx1">
              <a:lumMod val="95000"/>
              <a:lumOff val="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481693</xdr:colOff>
      <xdr:row>6</xdr:row>
      <xdr:rowOff>132070</xdr:rowOff>
    </xdr:from>
    <xdr:to>
      <xdr:col>1</xdr:col>
      <xdr:colOff>770963</xdr:colOff>
      <xdr:row>12</xdr:row>
      <xdr:rowOff>170328</xdr:rowOff>
    </xdr:to>
    <xdr:grpSp>
      <xdr:nvGrpSpPr>
        <xdr:cNvPr id="13" name="Group 2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D636754-496D-4ACD-99DA-DA36F80DFC51}"/>
            </a:ext>
          </a:extLst>
        </xdr:cNvPr>
        <xdr:cNvGrpSpPr/>
      </xdr:nvGrpSpPr>
      <xdr:grpSpPr>
        <a:xfrm>
          <a:off x="481693" y="1792992"/>
          <a:ext cx="1384645" cy="1288414"/>
          <a:chOff x="3986894" y="2193953"/>
          <a:chExt cx="1427788" cy="1427788"/>
        </a:xfrm>
      </xdr:grpSpPr>
      <xdr:pic>
        <xdr:nvPicPr>
          <xdr:cNvPr id="14" name="Graphic 26" descr="Monitor">
            <a:extLst>
              <a:ext uri="{FF2B5EF4-FFF2-40B4-BE49-F238E27FC236}">
                <a16:creationId xmlns:a16="http://schemas.microsoft.com/office/drawing/2014/main" id="{8191DE92-2100-41D4-B571-1118A32F63D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3986894" y="2193953"/>
            <a:ext cx="1427788" cy="1427788"/>
          </a:xfrm>
          <a:prstGeom prst="rect">
            <a:avLst/>
          </a:prstGeom>
        </xdr:spPr>
      </xdr:pic>
      <xdr:pic>
        <xdr:nvPicPr>
          <xdr:cNvPr id="15" name="Picture 28">
            <a:extLst>
              <a:ext uri="{FF2B5EF4-FFF2-40B4-BE49-F238E27FC236}">
                <a16:creationId xmlns:a16="http://schemas.microsoft.com/office/drawing/2014/main" id="{A5444A08-6B63-43DD-B13C-9A05B4BA14B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351482" y="2572871"/>
            <a:ext cx="698612" cy="484371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739590</xdr:colOff>
      <xdr:row>6</xdr:row>
      <xdr:rowOff>205067</xdr:rowOff>
    </xdr:from>
    <xdr:to>
      <xdr:col>4</xdr:col>
      <xdr:colOff>237567</xdr:colOff>
      <xdr:row>9</xdr:row>
      <xdr:rowOff>35859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7A8A1927-3C65-46FC-B4FF-4CFCA85E8DEB}"/>
            </a:ext>
          </a:extLst>
        </xdr:cNvPr>
        <xdr:cNvSpPr txBox="1"/>
      </xdr:nvSpPr>
      <xdr:spPr>
        <a:xfrm>
          <a:off x="1368240" y="1462367"/>
          <a:ext cx="1612527" cy="4594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유튜브 무료 영상강의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753035</xdr:colOff>
      <xdr:row>8</xdr:row>
      <xdr:rowOff>116539</xdr:rowOff>
    </xdr:from>
    <xdr:to>
      <xdr:col>4</xdr:col>
      <xdr:colOff>358589</xdr:colOff>
      <xdr:row>14</xdr:row>
      <xdr:rowOff>33618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F7844164-DDB2-4F46-8FFB-4CE91AF3DABB}"/>
            </a:ext>
          </a:extLst>
        </xdr:cNvPr>
        <xdr:cNvSpPr txBox="1"/>
      </xdr:nvSpPr>
      <xdr:spPr>
        <a:xfrm>
          <a:off x="1372160" y="1792939"/>
          <a:ext cx="1729629" cy="11743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유튜브 채널을 구독 후 알람설정하시면 매주 새로운 엑셀강의 소식을 가장 빠르게 접하실 수 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4</xdr:col>
      <xdr:colOff>797859</xdr:colOff>
      <xdr:row>6</xdr:row>
      <xdr:rowOff>205067</xdr:rowOff>
    </xdr:from>
    <xdr:to>
      <xdr:col>6</xdr:col>
      <xdr:colOff>293544</xdr:colOff>
      <xdr:row>12</xdr:row>
      <xdr:rowOff>107575</xdr:rowOff>
    </xdr:to>
    <xdr:grpSp>
      <xdr:nvGrpSpPr>
        <xdr:cNvPr id="18" name="Group 3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BDDB40-37C4-459F-8045-F2E5F1790A8B}"/>
            </a:ext>
          </a:extLst>
        </xdr:cNvPr>
        <xdr:cNvGrpSpPr/>
      </xdr:nvGrpSpPr>
      <xdr:grpSpPr>
        <a:xfrm>
          <a:off x="4804312" y="1865989"/>
          <a:ext cx="1436404" cy="1152664"/>
          <a:chOff x="4554071" y="1864659"/>
          <a:chExt cx="1337984" cy="1147482"/>
        </a:xfrm>
      </xdr:grpSpPr>
      <xdr:sp macro="" textlink="">
        <xdr:nvSpPr>
          <xdr:cNvPr id="19" name="Arrow: Down 34">
            <a:extLst>
              <a:ext uri="{FF2B5EF4-FFF2-40B4-BE49-F238E27FC236}">
                <a16:creationId xmlns:a16="http://schemas.microsoft.com/office/drawing/2014/main" id="{B2E60DEF-33E3-4856-BD0C-24EA1354D49C}"/>
              </a:ext>
            </a:extLst>
          </xdr:cNvPr>
          <xdr:cNvSpPr/>
        </xdr:nvSpPr>
        <xdr:spPr>
          <a:xfrm>
            <a:off x="5065060" y="2277036"/>
            <a:ext cx="826995" cy="735105"/>
          </a:xfrm>
          <a:prstGeom prst="downArrow">
            <a:avLst/>
          </a:prstGeom>
          <a:solidFill>
            <a:srgbClr val="00B0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pic>
        <xdr:nvPicPr>
          <xdr:cNvPr id="20" name="Graphic 36" descr="Document">
            <a:extLst>
              <a:ext uri="{FF2B5EF4-FFF2-40B4-BE49-F238E27FC236}">
                <a16:creationId xmlns:a16="http://schemas.microsoft.com/office/drawing/2014/main" id="{88E47E32-CF6F-4D2F-830A-4D26C21FB2E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4554071" y="1864659"/>
            <a:ext cx="1030941" cy="1030941"/>
          </a:xfrm>
          <a:prstGeom prst="rect">
            <a:avLst/>
          </a:prstGeom>
        </xdr:spPr>
      </xdr:pic>
    </xdr:grpSp>
    <xdr:clientData/>
  </xdr:twoCellAnchor>
  <xdr:twoCellAnchor>
    <xdr:from>
      <xdr:col>6</xdr:col>
      <xdr:colOff>369798</xdr:colOff>
      <xdr:row>6</xdr:row>
      <xdr:rowOff>206188</xdr:rowOff>
    </xdr:from>
    <xdr:to>
      <xdr:col>8</xdr:col>
      <xdr:colOff>835963</xdr:colOff>
      <xdr:row>9</xdr:row>
      <xdr:rowOff>17930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69795751-0160-4353-8CB0-AB8178916B0A}"/>
            </a:ext>
          </a:extLst>
        </xdr:cNvPr>
        <xdr:cNvSpPr txBox="1"/>
      </xdr:nvSpPr>
      <xdr:spPr>
        <a:xfrm>
          <a:off x="4484598" y="1463488"/>
          <a:ext cx="1685365" cy="4403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14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E-Book </a:t>
          </a:r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j-ea"/>
              <a:ea typeface="+mj-ea"/>
            </a:rPr>
            <a:t>교재 다운로드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6</xdr:col>
      <xdr:colOff>358589</xdr:colOff>
      <xdr:row>8</xdr:row>
      <xdr:rowOff>152398</xdr:rowOff>
    </xdr:from>
    <xdr:to>
      <xdr:col>8</xdr:col>
      <xdr:colOff>932331</xdr:colOff>
      <xdr:row>13</xdr:row>
      <xdr:rowOff>152400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3570B642-D72C-4048-8B3F-F69A200747F7}"/>
            </a:ext>
          </a:extLst>
        </xdr:cNvPr>
        <xdr:cNvSpPr txBox="1"/>
      </xdr:nvSpPr>
      <xdr:spPr>
        <a:xfrm>
          <a:off x="4473389" y="1828798"/>
          <a:ext cx="1697692" cy="104775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오빠두엑셀 홈페이지에 오시면 관련 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E-Book </a:t>
          </a:r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교재를 무료료 다운로드 하실 수 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508591</xdr:colOff>
      <xdr:row>15</xdr:row>
      <xdr:rowOff>62754</xdr:rowOff>
    </xdr:from>
    <xdr:to>
      <xdr:col>2</xdr:col>
      <xdr:colOff>1161</xdr:colOff>
      <xdr:row>21</xdr:row>
      <xdr:rowOff>2</xdr:rowOff>
    </xdr:to>
    <xdr:grpSp>
      <xdr:nvGrpSpPr>
        <xdr:cNvPr id="23" name="Group 4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47EB041F-C848-4A1E-8A5B-4F9F3A14FF50}"/>
            </a:ext>
          </a:extLst>
        </xdr:cNvPr>
        <xdr:cNvGrpSpPr/>
      </xdr:nvGrpSpPr>
      <xdr:grpSpPr>
        <a:xfrm>
          <a:off x="508591" y="3598910"/>
          <a:ext cx="1558304" cy="1187405"/>
          <a:chOff x="427907" y="3836894"/>
          <a:chExt cx="1678799" cy="1384503"/>
        </a:xfrm>
      </xdr:grpSpPr>
      <xdr:pic>
        <xdr:nvPicPr>
          <xdr:cNvPr id="24" name="Graphic 43" descr="Envelope">
            <a:extLst>
              <a:ext uri="{FF2B5EF4-FFF2-40B4-BE49-F238E27FC236}">
                <a16:creationId xmlns:a16="http://schemas.microsoft.com/office/drawing/2014/main" id="{C3AE1CD5-31C5-42B0-8A29-37A43BEFE9A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427907" y="3836894"/>
            <a:ext cx="1384503" cy="1384503"/>
          </a:xfrm>
          <a:prstGeom prst="rect">
            <a:avLst/>
          </a:prstGeom>
        </xdr:spPr>
      </xdr:pic>
      <xdr:pic>
        <xdr:nvPicPr>
          <xdr:cNvPr id="25" name="Graphic 41" descr="Call center">
            <a:extLst>
              <a:ext uri="{FF2B5EF4-FFF2-40B4-BE49-F238E27FC236}">
                <a16:creationId xmlns:a16="http://schemas.microsoft.com/office/drawing/2014/main" id="{4ECC3A4C-A96A-414A-A17B-C182D3E4808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1246094" y="4329952"/>
            <a:ext cx="860612" cy="860612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824755</xdr:colOff>
      <xdr:row>16</xdr:row>
      <xdr:rowOff>35859</xdr:rowOff>
    </xdr:from>
    <xdr:to>
      <xdr:col>4</xdr:col>
      <xdr:colOff>322732</xdr:colOff>
      <xdr:row>18</xdr:row>
      <xdr:rowOff>71719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3C6E98EE-4709-47F1-9829-F32EC075A8C9}"/>
            </a:ext>
          </a:extLst>
        </xdr:cNvPr>
        <xdr:cNvSpPr txBox="1"/>
      </xdr:nvSpPr>
      <xdr:spPr>
        <a:xfrm>
          <a:off x="1367680" y="3388659"/>
          <a:ext cx="1698252" cy="4549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400" b="1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엑셀 커뮤니티에 질문하기</a:t>
          </a:r>
          <a:endParaRPr lang="en-US" altLang="ko-KR" sz="1400" b="1" baseline="0">
            <a:solidFill>
              <a:schemeClr val="tx1">
                <a:lumMod val="95000"/>
                <a:lumOff val="5000"/>
              </a:schemeClr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842683</xdr:colOff>
      <xdr:row>17</xdr:row>
      <xdr:rowOff>170328</xdr:rowOff>
    </xdr:from>
    <xdr:to>
      <xdr:col>8</xdr:col>
      <xdr:colOff>179294</xdr:colOff>
      <xdr:row>22</xdr:row>
      <xdr:rowOff>170329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F04D86D-745E-49A4-82B2-799170D773D5}"/>
            </a:ext>
          </a:extLst>
        </xdr:cNvPr>
        <xdr:cNvSpPr txBox="1"/>
      </xdr:nvSpPr>
      <xdr:spPr>
        <a:xfrm>
          <a:off x="1376083" y="3732678"/>
          <a:ext cx="4289611" cy="10477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회원님들과 소통하며 서로간에 문제를 공유하고 같이 해결할 수 있는 엑셀커뮤니티가 준비되어있습니다</a:t>
          </a:r>
          <a:r>
            <a:rPr lang="en-US" altLang="ko-KR" sz="1200" baseline="0">
              <a:solidFill>
                <a:schemeClr val="tx1">
                  <a:lumMod val="95000"/>
                  <a:lumOff val="5000"/>
                </a:schemeClr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3</xdr:col>
      <xdr:colOff>750793</xdr:colOff>
      <xdr:row>12</xdr:row>
      <xdr:rowOff>71714</xdr:rowOff>
    </xdr:from>
    <xdr:to>
      <xdr:col>4</xdr:col>
      <xdr:colOff>921123</xdr:colOff>
      <xdr:row>15</xdr:row>
      <xdr:rowOff>145677</xdr:rowOff>
    </xdr:to>
    <xdr:sp macro="" textlink="">
      <xdr:nvSpPr>
        <xdr:cNvPr id="28" name="TextBox 2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F9EBA3-FCA3-4ED2-8D48-8E106795A32F}"/>
            </a:ext>
          </a:extLst>
        </xdr:cNvPr>
        <xdr:cNvSpPr txBox="1"/>
      </xdr:nvSpPr>
      <xdr:spPr>
        <a:xfrm>
          <a:off x="2741518" y="2586314"/>
          <a:ext cx="684680" cy="7026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j-ea"/>
              <a:ea typeface="+mj-ea"/>
            </a:rPr>
            <a:t>유튜브채널</a:t>
          </a:r>
          <a:endParaRPr lang="en-US" altLang="ko-KR" sz="1200" b="1" u="sng" baseline="0">
            <a:solidFill>
              <a:srgbClr val="002060"/>
            </a:solidFill>
            <a:latin typeface="+mj-ea"/>
            <a:ea typeface="+mj-ea"/>
          </a:endParaRPr>
        </a:p>
        <a:p>
          <a:r>
            <a:rPr lang="ko-KR" altLang="en-US" sz="1200" b="1" u="sng" baseline="0">
              <a:solidFill>
                <a:srgbClr val="002060"/>
              </a:solidFill>
              <a:latin typeface="+mj-ea"/>
              <a:ea typeface="+mj-ea"/>
            </a:rPr>
            <a:t>바로가기 ▶</a:t>
          </a:r>
          <a:endParaRPr lang="en-US" altLang="ko-KR" sz="1200" b="1" u="sng" baseline="0">
            <a:solidFill>
              <a:srgbClr val="00206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8</xdr:col>
      <xdr:colOff>286870</xdr:colOff>
      <xdr:row>12</xdr:row>
      <xdr:rowOff>80679</xdr:rowOff>
    </xdr:from>
    <xdr:to>
      <xdr:col>9</xdr:col>
      <xdr:colOff>466165</xdr:colOff>
      <xdr:row>16</xdr:row>
      <xdr:rowOff>0</xdr:rowOff>
    </xdr:to>
    <xdr:sp macro="" textlink="">
      <xdr:nvSpPr>
        <xdr:cNvPr id="29" name="TextBox 2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6A4667-9361-4AFD-8C05-82A7D1988D77}"/>
            </a:ext>
          </a:extLst>
        </xdr:cNvPr>
        <xdr:cNvSpPr txBox="1"/>
      </xdr:nvSpPr>
      <xdr:spPr>
        <a:xfrm>
          <a:off x="5773270" y="2595279"/>
          <a:ext cx="865095" cy="7575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홈페이지 바로가기 ▶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7</xdr:col>
      <xdr:colOff>17034</xdr:colOff>
      <xdr:row>19</xdr:row>
      <xdr:rowOff>26890</xdr:rowOff>
    </xdr:from>
    <xdr:to>
      <xdr:col>8</xdr:col>
      <xdr:colOff>200808</xdr:colOff>
      <xdr:row>22</xdr:row>
      <xdr:rowOff>179294</xdr:rowOff>
    </xdr:to>
    <xdr:sp macro="" textlink="">
      <xdr:nvSpPr>
        <xdr:cNvPr id="30" name="TextBox 29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712FD36C-0C3A-4A11-9B31-AC3555C4F3DE}"/>
            </a:ext>
          </a:extLst>
        </xdr:cNvPr>
        <xdr:cNvSpPr txBox="1"/>
      </xdr:nvSpPr>
      <xdr:spPr>
        <a:xfrm>
          <a:off x="4817634" y="4008340"/>
          <a:ext cx="869574" cy="7810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엑셀커뮤니티</a:t>
          </a:r>
          <a:br>
            <a:rPr lang="en-US" altLang="ko-KR" sz="1200" b="1" u="sng" baseline="0">
              <a:solidFill>
                <a:srgbClr val="002060"/>
              </a:solidFill>
              <a:latin typeface="+mn-ea"/>
              <a:ea typeface="+mn-ea"/>
            </a:rPr>
          </a:br>
          <a:r>
            <a:rPr lang="ko-KR" altLang="en-US" sz="1200" b="1" u="sng" baseline="0">
              <a:solidFill>
                <a:srgbClr val="002060"/>
              </a:solidFill>
              <a:latin typeface="+mn-ea"/>
              <a:ea typeface="+mn-ea"/>
            </a:rPr>
            <a:t>바로가기▶</a:t>
          </a:r>
          <a:endParaRPr lang="en-US" altLang="ko-KR" sz="1200" b="1" u="sng" baseline="0">
            <a:solidFill>
              <a:srgbClr val="00206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oppadu.com/&#50641;&#49472;-&#45936;&#51060;&#53552;-&#48516;&#49437;-&#51221;&#44508;&#54868;-&#48169;&#48277;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5BD32-1A2C-4CCD-BEC1-7B894AAEEBBF}">
  <sheetPr codeName="Sheet1">
    <tabColor theme="0" tint="-0.249977111117893"/>
  </sheetPr>
  <dimension ref="A1:L17"/>
  <sheetViews>
    <sheetView showGridLines="0" zoomScale="145" zoomScaleNormal="145" workbookViewId="0">
      <selection activeCell="A8" sqref="A8"/>
    </sheetView>
  </sheetViews>
  <sheetFormatPr defaultColWidth="8.75" defaultRowHeight="16.5" x14ac:dyDescent="0.3"/>
  <sheetData>
    <row r="1" spans="1:12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8" customHeight="1" x14ac:dyDescent="0.3">
      <c r="A2" s="3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x14ac:dyDescent="0.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</sheetData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42C89-DA3C-4C99-B2C6-8848893D5869}">
  <sheetPr>
    <tabColor theme="0" tint="-0.249977111117893"/>
  </sheetPr>
  <dimension ref="B1:M14"/>
  <sheetViews>
    <sheetView showGridLines="0" zoomScale="130" zoomScaleNormal="130" workbookViewId="0">
      <pane ySplit="1" topLeftCell="A2" activePane="bottomLeft" state="frozen"/>
      <selection pane="bottomLeft" activeCell="H20" sqref="H20"/>
    </sheetView>
  </sheetViews>
  <sheetFormatPr defaultColWidth="9" defaultRowHeight="18" customHeight="1" x14ac:dyDescent="0.3"/>
  <cols>
    <col min="1" max="2" width="5.25" style="1" customWidth="1"/>
    <col min="3" max="3" width="7.5" style="1" customWidth="1"/>
    <col min="4" max="4" width="2.625" style="1" customWidth="1"/>
    <col min="5" max="5" width="10.25" style="13" customWidth="1"/>
    <col min="6" max="6" width="4.125" style="1" customWidth="1"/>
    <col min="7" max="7" width="10.25" style="1" customWidth="1"/>
    <col min="8" max="8" width="4.125" style="1" customWidth="1"/>
    <col min="9" max="9" width="10.875" style="1" customWidth="1"/>
    <col min="10" max="10" width="4.125" style="1" customWidth="1"/>
    <col min="11" max="11" width="11.5" style="1" customWidth="1"/>
    <col min="12" max="12" width="2.625" style="1" customWidth="1"/>
    <col min="13" max="13" width="7.5" style="1" customWidth="1"/>
    <col min="14" max="14" width="2.625" style="1" customWidth="1"/>
    <col min="15" max="15" width="7.875" style="1" customWidth="1"/>
    <col min="16" max="16" width="8.125" style="1" customWidth="1"/>
    <col min="17" max="17" width="5.125" style="1" customWidth="1"/>
    <col min="18" max="18" width="9.25" style="1" customWidth="1"/>
    <col min="19" max="19" width="7.5" style="1" customWidth="1"/>
    <col min="20" max="20" width="2.625" style="1" customWidth="1"/>
    <col min="21" max="21" width="7.5" style="1" customWidth="1"/>
    <col min="22" max="22" width="2.625" style="1" customWidth="1"/>
    <col min="23" max="23" width="7.5" style="1" customWidth="1"/>
    <col min="24" max="24" width="2.625" style="1" customWidth="1"/>
    <col min="25" max="25" width="7.5" style="1" customWidth="1"/>
    <col min="26" max="26" width="2.625" style="1" customWidth="1"/>
    <col min="27" max="27" width="7.5" style="1" customWidth="1"/>
    <col min="28" max="28" width="2.625" style="1" customWidth="1"/>
    <col min="29" max="29" width="7.5" style="1" customWidth="1"/>
    <col min="30" max="30" width="2.625" style="1" customWidth="1"/>
    <col min="31" max="31" width="7.5" style="1" customWidth="1"/>
    <col min="32" max="32" width="2.625" style="1" customWidth="1"/>
    <col min="33" max="33" width="7.875" style="1" customWidth="1"/>
    <col min="34" max="34" width="9" style="1"/>
    <col min="35" max="35" width="9.25" style="1" customWidth="1"/>
    <col min="36" max="36" width="7.5" style="1" customWidth="1"/>
    <col min="37" max="37" width="2.625" style="1" customWidth="1"/>
    <col min="38" max="38" width="7.5" style="1" customWidth="1"/>
    <col min="39" max="39" width="2.625" style="1" customWidth="1"/>
    <col min="40" max="40" width="7.5" style="1" customWidth="1"/>
    <col min="41" max="41" width="2.625" style="1" customWidth="1"/>
    <col min="42" max="42" width="7.5" style="1" customWidth="1"/>
    <col min="43" max="43" width="2.625" style="1" customWidth="1"/>
    <col min="44" max="44" width="7.5" style="1" customWidth="1"/>
    <col min="45" max="45" width="2.625" style="1" customWidth="1"/>
    <col min="46" max="46" width="7.5" style="1" customWidth="1"/>
    <col min="47" max="47" width="2.625" style="1" customWidth="1"/>
    <col min="48" max="48" width="7.5" style="1" customWidth="1"/>
    <col min="49" max="49" width="2.625" style="1" customWidth="1"/>
    <col min="50" max="50" width="7.875" style="1" customWidth="1"/>
    <col min="51" max="16384" width="9" style="1"/>
  </cols>
  <sheetData>
    <row r="1" spans="2:13" ht="46.9" customHeight="1" x14ac:dyDescent="0.3">
      <c r="C1" s="1" t="str" cm="1">
        <f t="array" aca="1" ref="C1" ca="1">MID(CELL("filename",C1),FIND("]",CELL("filename",C1))+1,255)&amp;" 페이지"</f>
        <v>서론 페이지</v>
      </c>
    </row>
    <row r="2" spans="2:13" ht="10.9" customHeight="1" x14ac:dyDescent="0.3"/>
    <row r="3" spans="2:13" ht="31.9" customHeight="1" x14ac:dyDescent="0.3">
      <c r="B3" s="95" t="s">
        <v>29</v>
      </c>
    </row>
    <row r="4" spans="2:13" ht="6" customHeight="1" x14ac:dyDescent="0.3">
      <c r="B4" s="95"/>
    </row>
    <row r="5" spans="2:13" ht="18" customHeight="1" x14ac:dyDescent="0.3">
      <c r="C5" s="96" t="s">
        <v>45</v>
      </c>
    </row>
    <row r="6" spans="2:13" ht="18" customHeight="1" thickBot="1" x14ac:dyDescent="0.35"/>
    <row r="7" spans="2:13" ht="18" customHeight="1" thickBot="1" x14ac:dyDescent="0.35">
      <c r="C7" s="91" t="s">
        <v>43</v>
      </c>
      <c r="E7" s="97" t="s">
        <v>36</v>
      </c>
      <c r="F7" s="91" t="s">
        <v>34</v>
      </c>
      <c r="G7" s="97" t="s">
        <v>30</v>
      </c>
      <c r="H7" s="13" t="s">
        <v>27</v>
      </c>
      <c r="I7" s="97" t="s">
        <v>37</v>
      </c>
      <c r="J7" s="91" t="s">
        <v>35</v>
      </c>
      <c r="K7" s="97" t="s">
        <v>31</v>
      </c>
    </row>
    <row r="8" spans="2:13" ht="18" customHeight="1" thickBot="1" x14ac:dyDescent="0.35"/>
    <row r="9" spans="2:13" ht="22.15" customHeight="1" thickBot="1" x14ac:dyDescent="0.35">
      <c r="C9" s="98" t="s">
        <v>46</v>
      </c>
      <c r="E9" s="178" t="s">
        <v>42</v>
      </c>
      <c r="F9" s="179"/>
      <c r="G9" s="179"/>
      <c r="H9" s="179"/>
      <c r="I9" s="179"/>
      <c r="J9" s="179"/>
      <c r="K9" s="180"/>
      <c r="M9" s="99" t="s">
        <v>47</v>
      </c>
    </row>
    <row r="10" spans="2:13" ht="18" customHeight="1" thickBot="1" x14ac:dyDescent="0.35"/>
    <row r="11" spans="2:13" ht="18" customHeight="1" thickBot="1" x14ac:dyDescent="0.35">
      <c r="C11" s="91" t="s">
        <v>44</v>
      </c>
      <c r="E11" s="97" t="s">
        <v>38</v>
      </c>
      <c r="F11" s="91" t="s">
        <v>34</v>
      </c>
      <c r="G11" s="97" t="s">
        <v>39</v>
      </c>
      <c r="H11" s="13" t="s">
        <v>27</v>
      </c>
      <c r="I11" s="97" t="s">
        <v>40</v>
      </c>
      <c r="J11" s="91" t="s">
        <v>35</v>
      </c>
      <c r="K11" s="97" t="s">
        <v>41</v>
      </c>
    </row>
    <row r="14" spans="2:13" ht="18" customHeight="1" x14ac:dyDescent="0.3">
      <c r="C14" s="96" t="s">
        <v>48</v>
      </c>
    </row>
  </sheetData>
  <mergeCells count="1">
    <mergeCell ref="E9:K9"/>
  </mergeCells>
  <phoneticPr fontId="2" type="noConversion"/>
  <pageMargins left="0.7" right="0.7" top="0.75" bottom="0.75" header="0.3" footer="0.3"/>
  <pageSetup paperSize="9" orientation="portrait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5C527-1F8F-4F2C-B51C-352118CB187E}">
  <sheetPr codeName="Sheet3">
    <tabColor theme="0" tint="-0.249977111117893"/>
  </sheetPr>
  <dimension ref="B1:AY37"/>
  <sheetViews>
    <sheetView showGridLines="0" zoomScale="130" zoomScaleNormal="130" workbookViewId="0">
      <pane ySplit="1" topLeftCell="A2" activePane="bottomLeft" state="frozen"/>
      <selection pane="bottomLeft"/>
    </sheetView>
  </sheetViews>
  <sheetFormatPr defaultColWidth="9" defaultRowHeight="18" customHeight="1" x14ac:dyDescent="0.3"/>
  <cols>
    <col min="1" max="1" width="2.625" style="1" customWidth="1"/>
    <col min="2" max="2" width="9.25" style="1" customWidth="1"/>
    <col min="3" max="3" width="7.5" style="1" customWidth="1"/>
    <col min="4" max="4" width="2.625" style="1" customWidth="1"/>
    <col min="5" max="5" width="7.5" style="1" customWidth="1"/>
    <col min="6" max="6" width="2.625" style="1" customWidth="1"/>
    <col min="7" max="7" width="7.5" style="1" customWidth="1"/>
    <col min="8" max="8" width="2.625" style="1" customWidth="1"/>
    <col min="9" max="9" width="7.5" style="1" customWidth="1"/>
    <col min="10" max="10" width="2.625" style="1" customWidth="1"/>
    <col min="11" max="11" width="7.5" style="1" customWidth="1"/>
    <col min="12" max="12" width="2.625" style="1" customWidth="1"/>
    <col min="13" max="13" width="7.5" style="1" customWidth="1"/>
    <col min="14" max="14" width="2.625" style="1" customWidth="1"/>
    <col min="15" max="15" width="7.875" style="1" customWidth="1"/>
    <col min="16" max="16" width="8.125" style="1" customWidth="1"/>
    <col min="17" max="17" width="5.125" style="1" customWidth="1"/>
    <col min="18" max="18" width="9.25" style="1" customWidth="1"/>
    <col min="19" max="19" width="7.5" style="1" customWidth="1"/>
    <col min="20" max="20" width="2.625" style="1" customWidth="1"/>
    <col min="21" max="21" width="7.5" style="1" customWidth="1"/>
    <col min="22" max="22" width="2.625" style="1" customWidth="1"/>
    <col min="23" max="23" width="7.5" style="1" customWidth="1"/>
    <col min="24" max="24" width="2.625" style="1" customWidth="1"/>
    <col min="25" max="25" width="7.5" style="1" customWidth="1"/>
    <col min="26" max="26" width="2.625" style="1" customWidth="1"/>
    <col min="27" max="27" width="7.5" style="1" customWidth="1"/>
    <col min="28" max="28" width="2.625" style="1" customWidth="1"/>
    <col min="29" max="29" width="7.5" style="1" customWidth="1"/>
    <col min="30" max="30" width="2.625" style="1" customWidth="1"/>
    <col min="31" max="31" width="7.5" style="1" customWidth="1"/>
    <col min="32" max="32" width="2.625" style="1" customWidth="1"/>
    <col min="33" max="33" width="7.875" style="1" customWidth="1"/>
    <col min="34" max="34" width="9" style="1"/>
    <col min="35" max="35" width="9.25" style="1" customWidth="1"/>
    <col min="36" max="36" width="7.5" style="1" customWidth="1"/>
    <col min="37" max="37" width="2.625" style="1" customWidth="1"/>
    <col min="38" max="38" width="7.5" style="1" customWidth="1"/>
    <col min="39" max="39" width="2.625" style="1" customWidth="1"/>
    <col min="40" max="40" width="7.5" style="1" customWidth="1"/>
    <col min="41" max="41" width="2.625" style="1" customWidth="1"/>
    <col min="42" max="42" width="7.5" style="1" customWidth="1"/>
    <col min="43" max="43" width="2.625" style="1" customWidth="1"/>
    <col min="44" max="44" width="7.5" style="1" customWidth="1"/>
    <col min="45" max="45" width="2.625" style="1" customWidth="1"/>
    <col min="46" max="46" width="7.5" style="1" customWidth="1"/>
    <col min="47" max="47" width="2.625" style="1" customWidth="1"/>
    <col min="48" max="48" width="7.5" style="1" customWidth="1"/>
    <col min="49" max="49" width="2.625" style="1" customWidth="1"/>
    <col min="50" max="50" width="7.875" style="1" customWidth="1"/>
    <col min="51" max="16384" width="9" style="1"/>
  </cols>
  <sheetData>
    <row r="1" spans="2:50" ht="46.9" customHeight="1" x14ac:dyDescent="0.3">
      <c r="C1" s="1" t="str" cm="1">
        <f t="array" aca="1" ref="C1" ca="1">MID(CELL("filename",C1),FIND("]",CELL("filename",C1))+1,255)&amp;" 페이지"</f>
        <v>1 페이지</v>
      </c>
    </row>
    <row r="2" spans="2:50" ht="17.45" customHeight="1" thickBot="1" x14ac:dyDescent="0.35"/>
    <row r="3" spans="2:50" ht="40.9" customHeight="1" thickBot="1" x14ac:dyDescent="0.35">
      <c r="C3" s="21">
        <v>1</v>
      </c>
      <c r="D3" s="13"/>
      <c r="E3" s="21">
        <v>2</v>
      </c>
      <c r="F3" s="13"/>
      <c r="G3" s="21">
        <v>3</v>
      </c>
      <c r="H3" s="13"/>
      <c r="I3" s="21">
        <v>4</v>
      </c>
      <c r="J3" s="13"/>
      <c r="K3" s="21">
        <v>5</v>
      </c>
      <c r="L3" s="13"/>
      <c r="M3" s="21">
        <v>6</v>
      </c>
      <c r="N3" s="13"/>
    </row>
    <row r="4" spans="2:50" ht="6" customHeight="1" x14ac:dyDescent="0.3">
      <c r="C4" s="18"/>
      <c r="D4" s="13"/>
      <c r="E4" s="18"/>
      <c r="F4" s="13"/>
      <c r="G4" s="18"/>
      <c r="H4" s="13"/>
      <c r="I4" s="18"/>
      <c r="J4" s="13"/>
      <c r="K4" s="18"/>
      <c r="L4" s="13"/>
      <c r="M4" s="18"/>
      <c r="N4" s="13"/>
    </row>
    <row r="5" spans="2:50" ht="18" customHeight="1" x14ac:dyDescent="0.3">
      <c r="B5" s="1" t="s">
        <v>1</v>
      </c>
      <c r="C5" s="1">
        <v>5</v>
      </c>
      <c r="E5" s="1">
        <v>10</v>
      </c>
      <c r="G5" s="1">
        <v>15</v>
      </c>
      <c r="I5" s="1">
        <v>5</v>
      </c>
      <c r="K5" s="1">
        <v>10</v>
      </c>
      <c r="M5" s="1">
        <v>15</v>
      </c>
      <c r="O5" s="15">
        <f>SUM(C5:M5)</f>
        <v>60</v>
      </c>
    </row>
    <row r="6" spans="2:50" ht="18" customHeight="1" thickBot="1" x14ac:dyDescent="0.35">
      <c r="B6" s="1" t="s">
        <v>2</v>
      </c>
      <c r="C6" s="14">
        <v>500</v>
      </c>
      <c r="D6" s="14"/>
      <c r="E6" s="14">
        <v>300</v>
      </c>
      <c r="F6" s="14"/>
      <c r="G6" s="14">
        <v>200</v>
      </c>
      <c r="H6" s="14"/>
      <c r="I6" s="14">
        <v>500</v>
      </c>
      <c r="J6" s="14"/>
      <c r="K6" s="14">
        <v>500</v>
      </c>
      <c r="L6" s="14"/>
      <c r="M6" s="14">
        <v>300</v>
      </c>
      <c r="O6" s="19">
        <f>O7/O5</f>
        <v>341.66666666666669</v>
      </c>
    </row>
    <row r="7" spans="2:50" ht="18" customHeight="1" x14ac:dyDescent="0.3">
      <c r="B7" s="16" t="s">
        <v>3</v>
      </c>
      <c r="C7" s="17">
        <f>C5*C6</f>
        <v>2500</v>
      </c>
      <c r="D7" s="14"/>
      <c r="E7" s="17">
        <f>E5*E6</f>
        <v>3000</v>
      </c>
      <c r="F7" s="14"/>
      <c r="G7" s="17">
        <f>G5*G6</f>
        <v>3000</v>
      </c>
      <c r="H7" s="14"/>
      <c r="I7" s="17">
        <f>I5*I6</f>
        <v>2500</v>
      </c>
      <c r="J7" s="14"/>
      <c r="K7" s="17">
        <f>K5*K6</f>
        <v>5000</v>
      </c>
      <c r="L7" s="14"/>
      <c r="M7" s="17">
        <f>M5*M6</f>
        <v>4500</v>
      </c>
      <c r="O7" s="20">
        <f>SUM(C7:M7)</f>
        <v>20500</v>
      </c>
    </row>
    <row r="8" spans="2:50" ht="18" customHeight="1" thickBot="1" x14ac:dyDescent="0.35"/>
    <row r="9" spans="2:50" s="33" customFormat="1" ht="18" customHeight="1" x14ac:dyDescent="0.3">
      <c r="B9" s="34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R9" s="34"/>
    </row>
    <row r="10" spans="2:50" ht="18" customHeight="1" x14ac:dyDescent="0.3">
      <c r="B10" s="28" t="s">
        <v>5</v>
      </c>
      <c r="R10" s="28" t="s">
        <v>6</v>
      </c>
      <c r="AI10" s="28" t="s">
        <v>7</v>
      </c>
    </row>
    <row r="11" spans="2:50" ht="6.6" customHeight="1" thickBot="1" x14ac:dyDescent="0.35"/>
    <row r="12" spans="2:50" ht="45.6" customHeight="1" thickBot="1" x14ac:dyDescent="0.35">
      <c r="C12" s="25">
        <v>1</v>
      </c>
      <c r="D12" s="13"/>
      <c r="E12" s="25">
        <v>2</v>
      </c>
      <c r="F12" s="13"/>
      <c r="G12" s="26">
        <v>3</v>
      </c>
      <c r="H12" s="13"/>
      <c r="I12" s="21">
        <v>4</v>
      </c>
      <c r="J12" s="13"/>
      <c r="K12" s="21">
        <v>5</v>
      </c>
      <c r="L12" s="13"/>
      <c r="M12" s="21">
        <v>6</v>
      </c>
      <c r="N12" s="13"/>
      <c r="S12" s="25">
        <v>1</v>
      </c>
      <c r="T12" s="13"/>
      <c r="U12" s="25">
        <v>2</v>
      </c>
      <c r="V12" s="13"/>
      <c r="W12" s="26">
        <v>3</v>
      </c>
      <c r="X12" s="13"/>
      <c r="Y12" s="21">
        <v>4</v>
      </c>
      <c r="Z12" s="13"/>
      <c r="AA12" s="21">
        <v>5</v>
      </c>
      <c r="AB12" s="13"/>
      <c r="AC12" s="21">
        <v>6</v>
      </c>
      <c r="AD12" s="13"/>
      <c r="AE12" s="29">
        <v>7</v>
      </c>
      <c r="AF12" s="13"/>
      <c r="AJ12" s="25">
        <v>1</v>
      </c>
      <c r="AK12" s="13"/>
      <c r="AL12" s="25">
        <v>2</v>
      </c>
      <c r="AM12" s="13"/>
      <c r="AN12" s="25">
        <v>3</v>
      </c>
      <c r="AO12" s="13"/>
      <c r="AP12" s="25">
        <v>4</v>
      </c>
      <c r="AQ12" s="13"/>
      <c r="AR12" s="21">
        <v>5</v>
      </c>
      <c r="AS12" s="13"/>
      <c r="AT12" s="21">
        <v>6</v>
      </c>
      <c r="AU12" s="13"/>
      <c r="AV12" s="29">
        <v>7</v>
      </c>
      <c r="AW12" s="13"/>
    </row>
    <row r="13" spans="2:50" ht="6" customHeight="1" x14ac:dyDescent="0.3">
      <c r="C13" s="18"/>
      <c r="D13" s="13"/>
      <c r="E13" s="18"/>
      <c r="F13" s="13"/>
      <c r="G13" s="18"/>
      <c r="H13" s="13"/>
      <c r="I13" s="18"/>
      <c r="J13" s="13"/>
      <c r="K13" s="18"/>
      <c r="L13" s="13"/>
      <c r="M13" s="18"/>
      <c r="N13" s="13"/>
      <c r="S13" s="18"/>
      <c r="T13" s="13"/>
      <c r="U13" s="18"/>
      <c r="V13" s="13"/>
      <c r="W13" s="18"/>
      <c r="X13" s="13"/>
      <c r="Y13" s="18"/>
      <c r="Z13" s="13"/>
      <c r="AA13" s="18"/>
      <c r="AB13" s="13"/>
      <c r="AC13" s="18"/>
      <c r="AD13" s="13"/>
      <c r="AE13" s="18"/>
      <c r="AF13" s="13"/>
      <c r="AJ13" s="18"/>
      <c r="AK13" s="13"/>
      <c r="AL13" s="18"/>
      <c r="AM13" s="13"/>
      <c r="AN13" s="18"/>
      <c r="AO13" s="13"/>
      <c r="AP13" s="18"/>
      <c r="AQ13" s="13"/>
      <c r="AR13" s="18"/>
      <c r="AS13" s="13"/>
      <c r="AT13" s="18"/>
      <c r="AU13" s="13"/>
      <c r="AV13" s="18"/>
      <c r="AW13" s="13"/>
    </row>
    <row r="14" spans="2:50" ht="18" customHeight="1" x14ac:dyDescent="0.3">
      <c r="B14" s="1" t="s">
        <v>1</v>
      </c>
      <c r="C14" s="1">
        <v>0</v>
      </c>
      <c r="E14" s="1">
        <v>0</v>
      </c>
      <c r="G14" s="1">
        <v>10</v>
      </c>
      <c r="I14" s="1">
        <v>5</v>
      </c>
      <c r="K14" s="1">
        <v>10</v>
      </c>
      <c r="M14" s="1">
        <v>15</v>
      </c>
      <c r="O14" s="15">
        <f>SUM(C14:M14)</f>
        <v>40</v>
      </c>
      <c r="R14" s="1" t="s">
        <v>1</v>
      </c>
      <c r="S14" s="1">
        <v>0</v>
      </c>
      <c r="U14" s="1">
        <v>0</v>
      </c>
      <c r="W14" s="1">
        <v>10</v>
      </c>
      <c r="Y14" s="1">
        <v>5</v>
      </c>
      <c r="AA14" s="1">
        <v>10</v>
      </c>
      <c r="AC14" s="1">
        <v>15</v>
      </c>
      <c r="AE14" s="1">
        <v>10</v>
      </c>
      <c r="AG14" s="15">
        <f>SUM(S14:AE14)</f>
        <v>50</v>
      </c>
      <c r="AI14" s="1" t="s">
        <v>1</v>
      </c>
      <c r="AJ14" s="1">
        <v>0</v>
      </c>
      <c r="AL14" s="1">
        <v>0</v>
      </c>
      <c r="AN14" s="1">
        <v>0</v>
      </c>
      <c r="AP14" s="1">
        <v>0</v>
      </c>
      <c r="AR14" s="1">
        <v>10</v>
      </c>
      <c r="AT14" s="1">
        <v>15</v>
      </c>
      <c r="AV14" s="1">
        <v>10</v>
      </c>
      <c r="AX14" s="15">
        <f>SUM(AJ14:AV14)</f>
        <v>35</v>
      </c>
    </row>
    <row r="15" spans="2:50" ht="18" customHeight="1" thickBot="1" x14ac:dyDescent="0.35">
      <c r="B15" s="1" t="s">
        <v>2</v>
      </c>
      <c r="C15" s="14">
        <v>0</v>
      </c>
      <c r="D15" s="14"/>
      <c r="E15" s="14">
        <v>0</v>
      </c>
      <c r="F15" s="14"/>
      <c r="G15" s="14">
        <v>200</v>
      </c>
      <c r="H15" s="14"/>
      <c r="I15" s="14">
        <v>500</v>
      </c>
      <c r="J15" s="14"/>
      <c r="K15" s="14">
        <v>500</v>
      </c>
      <c r="L15" s="14"/>
      <c r="M15" s="14">
        <v>300</v>
      </c>
      <c r="O15" s="19">
        <f>O16/O14</f>
        <v>350</v>
      </c>
      <c r="R15" s="1" t="s">
        <v>2</v>
      </c>
      <c r="S15" s="14">
        <v>0</v>
      </c>
      <c r="T15" s="14"/>
      <c r="U15" s="14">
        <v>0</v>
      </c>
      <c r="V15" s="14"/>
      <c r="W15" s="14">
        <v>200</v>
      </c>
      <c r="X15" s="14"/>
      <c r="Y15" s="14">
        <v>500</v>
      </c>
      <c r="Z15" s="14"/>
      <c r="AA15" s="14">
        <v>500</v>
      </c>
      <c r="AB15" s="14"/>
      <c r="AC15" s="14">
        <v>300</v>
      </c>
      <c r="AE15" s="14">
        <v>200</v>
      </c>
      <c r="AG15" s="19">
        <f>AG16/AG14</f>
        <v>320</v>
      </c>
      <c r="AI15" s="1" t="s">
        <v>2</v>
      </c>
      <c r="AJ15" s="14">
        <v>0</v>
      </c>
      <c r="AK15" s="14"/>
      <c r="AL15" s="14">
        <v>0</v>
      </c>
      <c r="AM15" s="14"/>
      <c r="AN15" s="14">
        <v>0</v>
      </c>
      <c r="AO15" s="14"/>
      <c r="AP15" s="14">
        <v>0</v>
      </c>
      <c r="AQ15" s="14"/>
      <c r="AR15" s="14">
        <v>500</v>
      </c>
      <c r="AS15" s="14"/>
      <c r="AT15" s="14">
        <v>300</v>
      </c>
      <c r="AV15" s="14">
        <v>200</v>
      </c>
      <c r="AX15" s="19">
        <f>AX16/AX14</f>
        <v>328.57142857142856</v>
      </c>
    </row>
    <row r="16" spans="2:50" ht="18" customHeight="1" thickBot="1" x14ac:dyDescent="0.35">
      <c r="B16" s="16" t="s">
        <v>3</v>
      </c>
      <c r="C16" s="17">
        <f>C14*C15</f>
        <v>0</v>
      </c>
      <c r="D16" s="14"/>
      <c r="E16" s="17">
        <f>E14*E15</f>
        <v>0</v>
      </c>
      <c r="F16" s="14"/>
      <c r="G16" s="17">
        <f>G14*G15</f>
        <v>2000</v>
      </c>
      <c r="H16" s="14"/>
      <c r="I16" s="17">
        <f>I14*I15</f>
        <v>2500</v>
      </c>
      <c r="J16" s="14"/>
      <c r="K16" s="17">
        <f>K14*K15</f>
        <v>5000</v>
      </c>
      <c r="L16" s="14"/>
      <c r="M16" s="17">
        <f>M14*M15</f>
        <v>4500</v>
      </c>
      <c r="O16" s="20">
        <f>SUM(C16:M16)</f>
        <v>14000</v>
      </c>
      <c r="R16" s="16" t="s">
        <v>3</v>
      </c>
      <c r="S16" s="17">
        <f>S14*S15</f>
        <v>0</v>
      </c>
      <c r="T16" s="14"/>
      <c r="U16" s="17">
        <f>U14*U15</f>
        <v>0</v>
      </c>
      <c r="V16" s="14"/>
      <c r="W16" s="17">
        <f>W14*W15</f>
        <v>2000</v>
      </c>
      <c r="X16" s="14"/>
      <c r="Y16" s="17">
        <f>Y14*Y15</f>
        <v>2500</v>
      </c>
      <c r="Z16" s="14"/>
      <c r="AA16" s="17">
        <f>AA14*AA15</f>
        <v>5000</v>
      </c>
      <c r="AB16" s="14"/>
      <c r="AC16" s="17">
        <f>AC14*AC15</f>
        <v>4500</v>
      </c>
      <c r="AE16" s="17">
        <f>AE14*AE15</f>
        <v>2000</v>
      </c>
      <c r="AG16" s="20">
        <f>SUM(S16:AE16)</f>
        <v>16000</v>
      </c>
      <c r="AI16" s="16" t="s">
        <v>3</v>
      </c>
      <c r="AJ16" s="17">
        <f>AJ14*AJ15</f>
        <v>0</v>
      </c>
      <c r="AK16" s="14"/>
      <c r="AL16" s="17">
        <f>AL14*AL15</f>
        <v>0</v>
      </c>
      <c r="AM16" s="14"/>
      <c r="AN16" s="17">
        <f>AN14*AN15</f>
        <v>0</v>
      </c>
      <c r="AO16" s="14"/>
      <c r="AP16" s="17">
        <f>AP14*AP15</f>
        <v>0</v>
      </c>
      <c r="AQ16" s="14"/>
      <c r="AR16" s="17">
        <f>AR14*AR15</f>
        <v>5000</v>
      </c>
      <c r="AS16" s="14"/>
      <c r="AT16" s="17">
        <f>AT14*AT15</f>
        <v>4500</v>
      </c>
      <c r="AV16" s="17">
        <f>AV14*AV15</f>
        <v>2000</v>
      </c>
      <c r="AX16" s="20">
        <f>SUM(AJ16:AV16)</f>
        <v>11500</v>
      </c>
    </row>
    <row r="17" spans="2:51" ht="18" customHeight="1" thickBot="1" x14ac:dyDescent="0.35">
      <c r="B17" s="22"/>
      <c r="C17" s="23"/>
      <c r="D17" s="14"/>
      <c r="E17" s="23"/>
      <c r="F17" s="14"/>
      <c r="G17" s="23"/>
      <c r="H17" s="14"/>
      <c r="I17" s="23"/>
      <c r="J17" s="14"/>
      <c r="K17" s="23"/>
      <c r="L17" s="14"/>
      <c r="M17" s="23"/>
      <c r="O17" s="24"/>
      <c r="R17" s="22"/>
      <c r="S17" s="23"/>
      <c r="T17" s="14"/>
      <c r="U17" s="23"/>
      <c r="V17" s="14"/>
      <c r="W17" s="23"/>
      <c r="X17" s="14"/>
      <c r="Y17" s="23"/>
      <c r="Z17" s="14"/>
      <c r="AA17" s="23"/>
      <c r="AB17" s="14"/>
      <c r="AC17" s="32">
        <f>SUM(W16:AC16)</f>
        <v>14000</v>
      </c>
      <c r="AE17" s="23"/>
      <c r="AG17" s="24"/>
      <c r="AI17" s="22"/>
      <c r="AJ17" s="23"/>
      <c r="AK17" s="14"/>
      <c r="AL17" s="23"/>
      <c r="AM17" s="14"/>
      <c r="AN17" s="23"/>
      <c r="AO17" s="14"/>
      <c r="AP17" s="23"/>
      <c r="AQ17" s="14"/>
      <c r="AR17" s="23"/>
      <c r="AS17" s="14"/>
      <c r="AT17" s="23"/>
      <c r="AV17" s="23"/>
      <c r="AX17" s="24"/>
    </row>
    <row r="18" spans="2:51" ht="18" customHeight="1" x14ac:dyDescent="0.3">
      <c r="B18" s="22" t="s">
        <v>4</v>
      </c>
      <c r="C18" s="23">
        <v>5</v>
      </c>
      <c r="D18" s="14"/>
      <c r="E18" s="23">
        <v>10</v>
      </c>
      <c r="F18" s="14"/>
      <c r="G18" s="23">
        <v>5</v>
      </c>
      <c r="H18" s="14"/>
      <c r="I18" s="23"/>
      <c r="J18" s="14"/>
      <c r="K18" s="23"/>
      <c r="L18" s="14"/>
      <c r="M18" s="23"/>
      <c r="O18" s="19">
        <f>SUM(C18:N18)</f>
        <v>20</v>
      </c>
      <c r="R18" s="22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2"/>
      <c r="AE18" s="23"/>
      <c r="AF18" s="22"/>
      <c r="AG18" s="24"/>
      <c r="AI18" s="22" t="s">
        <v>4</v>
      </c>
      <c r="AJ18" s="23"/>
      <c r="AK18" s="14"/>
      <c r="AL18" s="23"/>
      <c r="AM18" s="14"/>
      <c r="AN18" s="23">
        <v>10</v>
      </c>
      <c r="AO18" s="14"/>
      <c r="AP18" s="23">
        <v>5</v>
      </c>
      <c r="AQ18" s="14"/>
      <c r="AR18" s="23"/>
      <c r="AS18" s="14"/>
      <c r="AT18" s="23"/>
      <c r="AV18" s="23"/>
      <c r="AX18" s="19">
        <f>SUM(AJ18:AU18)</f>
        <v>15</v>
      </c>
    </row>
    <row r="19" spans="2:51" ht="18" customHeight="1" thickBot="1" x14ac:dyDescent="0.35">
      <c r="B19" s="22" t="s">
        <v>2</v>
      </c>
      <c r="C19" s="14">
        <v>500</v>
      </c>
      <c r="E19" s="14">
        <v>300</v>
      </c>
      <c r="F19" s="14"/>
      <c r="G19" s="14">
        <v>200</v>
      </c>
      <c r="H19" s="14"/>
      <c r="I19" s="23"/>
      <c r="J19" s="14"/>
      <c r="K19" s="23"/>
      <c r="L19" s="14"/>
      <c r="M19" s="23"/>
      <c r="O19" s="19">
        <f>O20/O18</f>
        <v>325</v>
      </c>
      <c r="R19" s="22"/>
      <c r="S19" s="23"/>
      <c r="T19" s="22"/>
      <c r="U19" s="23"/>
      <c r="V19" s="23"/>
      <c r="W19" s="23"/>
      <c r="X19" s="23"/>
      <c r="Y19" s="23"/>
      <c r="Z19" s="23"/>
      <c r="AA19" s="23"/>
      <c r="AB19" s="23"/>
      <c r="AC19" s="23"/>
      <c r="AD19" s="22"/>
      <c r="AE19" s="23"/>
      <c r="AF19" s="22"/>
      <c r="AG19" s="24"/>
      <c r="AI19" s="22" t="s">
        <v>2</v>
      </c>
      <c r="AJ19" s="14"/>
      <c r="AL19" s="14"/>
      <c r="AM19" s="14"/>
      <c r="AN19" s="14">
        <v>200</v>
      </c>
      <c r="AO19" s="14"/>
      <c r="AP19" s="23">
        <v>500</v>
      </c>
      <c r="AQ19" s="14"/>
      <c r="AR19" s="23"/>
      <c r="AS19" s="14"/>
      <c r="AT19" s="23"/>
      <c r="AV19" s="23"/>
      <c r="AX19" s="19">
        <f>AX20/AX18</f>
        <v>300</v>
      </c>
    </row>
    <row r="20" spans="2:51" ht="18" customHeight="1" thickBot="1" x14ac:dyDescent="0.35">
      <c r="B20" s="16" t="s">
        <v>3</v>
      </c>
      <c r="C20" s="17">
        <f>C18*C19</f>
        <v>2500</v>
      </c>
      <c r="D20" s="14"/>
      <c r="E20" s="17">
        <f>E18*E19</f>
        <v>3000</v>
      </c>
      <c r="F20" s="14"/>
      <c r="G20" s="17">
        <f>G18*G19</f>
        <v>1000</v>
      </c>
      <c r="O20" s="20">
        <f>SUM(C20:N20)</f>
        <v>6500</v>
      </c>
      <c r="P20" s="32">
        <f>O16+O20</f>
        <v>20500</v>
      </c>
      <c r="R20" s="22"/>
      <c r="S20" s="23"/>
      <c r="T20" s="23"/>
      <c r="U20" s="23"/>
      <c r="V20" s="23"/>
      <c r="W20" s="23"/>
      <c r="X20" s="22"/>
      <c r="Y20" s="22"/>
      <c r="Z20" s="22"/>
      <c r="AA20" s="22"/>
      <c r="AB20" s="22"/>
      <c r="AC20" s="22"/>
      <c r="AD20" s="22"/>
      <c r="AE20" s="22"/>
      <c r="AF20" s="22"/>
      <c r="AG20" s="24"/>
      <c r="AI20" s="16" t="s">
        <v>3</v>
      </c>
      <c r="AJ20" s="17">
        <f>AJ18*AJ19</f>
        <v>0</v>
      </c>
      <c r="AK20" s="14"/>
      <c r="AL20" s="17">
        <f>AL18*AL19</f>
        <v>0</v>
      </c>
      <c r="AM20" s="14"/>
      <c r="AN20" s="17">
        <f>AN18*AN19</f>
        <v>2000</v>
      </c>
      <c r="AP20" s="17">
        <f>AP18*AP19</f>
        <v>2500</v>
      </c>
      <c r="AX20" s="20">
        <f>SUM(AJ20:AU20)</f>
        <v>4500</v>
      </c>
      <c r="AY20" s="32">
        <f>AX16+AX20</f>
        <v>16000</v>
      </c>
    </row>
    <row r="21" spans="2:51" ht="18" customHeight="1" thickBot="1" x14ac:dyDescent="0.35"/>
    <row r="22" spans="2:51" s="33" customFormat="1" ht="18" customHeight="1" x14ac:dyDescent="0.3">
      <c r="B22" s="34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</row>
    <row r="23" spans="2:51" ht="18" customHeight="1" x14ac:dyDescent="0.3">
      <c r="B23" s="28" t="s">
        <v>5</v>
      </c>
      <c r="R23" s="28" t="s">
        <v>6</v>
      </c>
    </row>
    <row r="24" spans="2:51" s="30" customFormat="1" ht="4.9000000000000004" customHeight="1" thickBot="1" x14ac:dyDescent="0.35">
      <c r="B24" s="31"/>
    </row>
    <row r="25" spans="2:51" ht="45.6" customHeight="1" thickBot="1" x14ac:dyDescent="0.35">
      <c r="C25" s="25">
        <v>1</v>
      </c>
      <c r="D25" s="13"/>
      <c r="E25" s="25">
        <v>2</v>
      </c>
      <c r="F25" s="13"/>
      <c r="G25" s="26">
        <v>3</v>
      </c>
      <c r="H25" s="13"/>
      <c r="I25" s="21">
        <v>4</v>
      </c>
      <c r="J25" s="13"/>
      <c r="K25" s="21">
        <v>5</v>
      </c>
      <c r="L25" s="13"/>
      <c r="M25" s="21">
        <v>6</v>
      </c>
      <c r="N25" s="13"/>
      <c r="S25" s="25">
        <v>1</v>
      </c>
      <c r="T25" s="13"/>
      <c r="U25" s="25">
        <v>2</v>
      </c>
      <c r="V25" s="13"/>
      <c r="W25" s="26">
        <v>3</v>
      </c>
      <c r="X25" s="13"/>
      <c r="Y25" s="21">
        <v>4</v>
      </c>
      <c r="Z25" s="13"/>
      <c r="AA25" s="21">
        <v>5</v>
      </c>
      <c r="AB25" s="13"/>
      <c r="AC25" s="21">
        <v>6</v>
      </c>
      <c r="AD25" s="13"/>
      <c r="AE25" s="29">
        <v>7</v>
      </c>
      <c r="AF25" s="13"/>
      <c r="AJ25" s="25">
        <v>1</v>
      </c>
      <c r="AK25" s="13"/>
      <c r="AL25" s="25">
        <v>2</v>
      </c>
      <c r="AM25" s="13"/>
      <c r="AN25" s="25">
        <v>3</v>
      </c>
      <c r="AO25" s="13"/>
      <c r="AP25" s="25">
        <v>4</v>
      </c>
      <c r="AQ25" s="13"/>
      <c r="AR25" s="21">
        <v>5</v>
      </c>
      <c r="AS25" s="13"/>
      <c r="AT25" s="21">
        <v>6</v>
      </c>
      <c r="AU25" s="13"/>
      <c r="AV25" s="29">
        <v>7</v>
      </c>
      <c r="AW25" s="13"/>
    </row>
    <row r="26" spans="2:51" ht="6" customHeight="1" thickBot="1" x14ac:dyDescent="0.35">
      <c r="C26" s="18"/>
      <c r="D26" s="13"/>
      <c r="E26" s="18"/>
      <c r="F26" s="13"/>
      <c r="G26" s="18"/>
      <c r="H26" s="13"/>
      <c r="I26" s="18"/>
      <c r="J26" s="13"/>
      <c r="K26" s="18"/>
      <c r="L26" s="13"/>
      <c r="M26" s="18"/>
      <c r="N26" s="13"/>
      <c r="S26" s="18"/>
      <c r="T26" s="13"/>
      <c r="U26" s="18"/>
      <c r="V26" s="13"/>
      <c r="W26" s="18"/>
      <c r="X26" s="13"/>
      <c r="Y26" s="18"/>
      <c r="Z26" s="13"/>
      <c r="AA26" s="18"/>
      <c r="AB26" s="13"/>
      <c r="AC26" s="18"/>
      <c r="AD26" s="13"/>
      <c r="AE26" s="18"/>
      <c r="AF26" s="13"/>
      <c r="AJ26" s="18"/>
      <c r="AK26" s="13"/>
      <c r="AL26" s="18"/>
      <c r="AM26" s="13"/>
      <c r="AN26" s="18"/>
      <c r="AO26" s="13"/>
      <c r="AP26" s="18"/>
      <c r="AQ26" s="13"/>
      <c r="AR26" s="18"/>
      <c r="AS26" s="13"/>
      <c r="AT26" s="18"/>
      <c r="AU26" s="13"/>
      <c r="AV26" s="18"/>
      <c r="AW26" s="13"/>
    </row>
    <row r="27" spans="2:51" ht="18" customHeight="1" x14ac:dyDescent="0.3">
      <c r="B27" s="1" t="s">
        <v>1</v>
      </c>
      <c r="C27" s="1">
        <v>5</v>
      </c>
      <c r="E27" s="1">
        <v>10</v>
      </c>
      <c r="G27" s="1">
        <v>15</v>
      </c>
      <c r="I27" s="1">
        <v>5</v>
      </c>
      <c r="K27" s="1">
        <v>10</v>
      </c>
      <c r="M27" s="1">
        <v>15</v>
      </c>
      <c r="O27" s="15">
        <f>SUM(C27:M27)</f>
        <v>60</v>
      </c>
      <c r="R27" s="1" t="s">
        <v>1</v>
      </c>
      <c r="S27" s="1">
        <v>0</v>
      </c>
      <c r="U27" s="1">
        <v>0</v>
      </c>
      <c r="W27" s="1">
        <v>10</v>
      </c>
      <c r="Y27" s="1">
        <v>5</v>
      </c>
      <c r="AA27" s="1">
        <v>10</v>
      </c>
      <c r="AC27" s="1">
        <v>15</v>
      </c>
      <c r="AE27" s="46">
        <v>10</v>
      </c>
      <c r="AG27" s="15">
        <f>SUM(S27:AE27)</f>
        <v>50</v>
      </c>
      <c r="AI27" s="1" t="s">
        <v>1</v>
      </c>
      <c r="AJ27" s="1">
        <v>0</v>
      </c>
      <c r="AL27" s="1">
        <v>0</v>
      </c>
      <c r="AN27" s="1">
        <v>0</v>
      </c>
      <c r="AP27" s="1">
        <v>0</v>
      </c>
      <c r="AR27" s="1">
        <v>10</v>
      </c>
      <c r="AT27" s="1">
        <v>15</v>
      </c>
      <c r="AV27" s="1">
        <v>10</v>
      </c>
      <c r="AX27" s="19">
        <f>SUM(AJ27:AV27)</f>
        <v>35</v>
      </c>
    </row>
    <row r="28" spans="2:51" ht="18" customHeight="1" thickBot="1" x14ac:dyDescent="0.35">
      <c r="B28" s="1" t="s">
        <v>2</v>
      </c>
      <c r="C28" s="14">
        <v>500</v>
      </c>
      <c r="D28" s="14"/>
      <c r="E28" s="14">
        <v>300</v>
      </c>
      <c r="F28" s="14"/>
      <c r="G28" s="14">
        <v>200</v>
      </c>
      <c r="H28" s="14"/>
      <c r="I28" s="14">
        <v>500</v>
      </c>
      <c r="J28" s="14"/>
      <c r="K28" s="14">
        <v>500</v>
      </c>
      <c r="L28" s="14"/>
      <c r="M28" s="14">
        <v>300</v>
      </c>
      <c r="O28" s="19">
        <f>O29/O27</f>
        <v>341.66666666666669</v>
      </c>
      <c r="R28" s="1" t="s">
        <v>2</v>
      </c>
      <c r="S28" s="14">
        <v>0</v>
      </c>
      <c r="T28" s="14"/>
      <c r="U28" s="14">
        <v>0</v>
      </c>
      <c r="V28" s="14"/>
      <c r="W28" s="14">
        <f>$O$28</f>
        <v>341.66666666666669</v>
      </c>
      <c r="X28" s="14"/>
      <c r="Y28" s="14">
        <f>$O$28</f>
        <v>341.66666666666669</v>
      </c>
      <c r="Z28" s="14"/>
      <c r="AA28" s="14">
        <f>$O$28</f>
        <v>341.66666666666669</v>
      </c>
      <c r="AB28" s="14"/>
      <c r="AC28" s="14">
        <f>$O$28</f>
        <v>341.66666666666669</v>
      </c>
      <c r="AE28" s="47">
        <v>200</v>
      </c>
      <c r="AG28" s="19">
        <f>AG29/AG27</f>
        <v>313.33333333333337</v>
      </c>
      <c r="AI28" s="1" t="s">
        <v>2</v>
      </c>
      <c r="AJ28" s="14">
        <v>0</v>
      </c>
      <c r="AK28" s="14"/>
      <c r="AL28" s="14">
        <v>0</v>
      </c>
      <c r="AM28" s="14"/>
      <c r="AN28" s="14">
        <v>0</v>
      </c>
      <c r="AO28" s="14"/>
      <c r="AP28" s="14">
        <v>0</v>
      </c>
      <c r="AQ28" s="14"/>
      <c r="AR28" s="14">
        <f>$AG$28</f>
        <v>313.33333333333337</v>
      </c>
      <c r="AS28" s="14"/>
      <c r="AT28" s="14">
        <f>$AG$28</f>
        <v>313.33333333333337</v>
      </c>
      <c r="AV28" s="14">
        <f>$AG$28</f>
        <v>313.33333333333337</v>
      </c>
      <c r="AX28" s="19">
        <f>AX29/AX27</f>
        <v>313.33333333333337</v>
      </c>
    </row>
    <row r="29" spans="2:51" ht="18" customHeight="1" thickBot="1" x14ac:dyDescent="0.35">
      <c r="B29" s="16" t="s">
        <v>3</v>
      </c>
      <c r="C29" s="17">
        <f>C27*C28</f>
        <v>2500</v>
      </c>
      <c r="D29" s="14"/>
      <c r="E29" s="17">
        <f>E27*E28</f>
        <v>3000</v>
      </c>
      <c r="F29" s="14"/>
      <c r="G29" s="17">
        <f>G27*G28</f>
        <v>3000</v>
      </c>
      <c r="H29" s="14"/>
      <c r="I29" s="17">
        <f>I27*I28</f>
        <v>2500</v>
      </c>
      <c r="J29" s="14"/>
      <c r="K29" s="17">
        <f>K27*K28</f>
        <v>5000</v>
      </c>
      <c r="L29" s="14"/>
      <c r="M29" s="17">
        <f>M27*M28</f>
        <v>4500</v>
      </c>
      <c r="O29" s="20">
        <f>SUM(C29:M29)</f>
        <v>20500</v>
      </c>
      <c r="R29" s="16" t="s">
        <v>3</v>
      </c>
      <c r="S29" s="17">
        <f>S27*S28</f>
        <v>0</v>
      </c>
      <c r="T29" s="14"/>
      <c r="U29" s="17">
        <f>U27*U28</f>
        <v>0</v>
      </c>
      <c r="V29" s="14"/>
      <c r="W29" s="17">
        <f>W27*W28</f>
        <v>3416.666666666667</v>
      </c>
      <c r="X29" s="14"/>
      <c r="Y29" s="17">
        <f>Y27*Y28</f>
        <v>1708.3333333333335</v>
      </c>
      <c r="Z29" s="14"/>
      <c r="AA29" s="17">
        <f>AA27*AA28</f>
        <v>3416.666666666667</v>
      </c>
      <c r="AB29" s="14"/>
      <c r="AC29" s="17">
        <f>AC27*AC28</f>
        <v>5125</v>
      </c>
      <c r="AE29" s="48">
        <f>AE27*AE28</f>
        <v>2000</v>
      </c>
      <c r="AG29" s="20">
        <f>SUM(S29:AE29)</f>
        <v>15666.666666666668</v>
      </c>
      <c r="AI29" s="16" t="s">
        <v>3</v>
      </c>
      <c r="AJ29" s="17">
        <f>AJ27*AJ28</f>
        <v>0</v>
      </c>
      <c r="AK29" s="14"/>
      <c r="AL29" s="17">
        <f>AL27*AL28</f>
        <v>0</v>
      </c>
      <c r="AM29" s="14"/>
      <c r="AN29" s="17">
        <f>AN27*AN28</f>
        <v>0</v>
      </c>
      <c r="AO29" s="14"/>
      <c r="AP29" s="17">
        <f>AP27*AP28</f>
        <v>0</v>
      </c>
      <c r="AQ29" s="14"/>
      <c r="AR29" s="17">
        <f>AR27*AR28</f>
        <v>3133.3333333333339</v>
      </c>
      <c r="AS29" s="14"/>
      <c r="AT29" s="17">
        <f>AT27*AT28</f>
        <v>4700.0000000000009</v>
      </c>
      <c r="AV29" s="17">
        <f>AV27*AV28</f>
        <v>3133.3333333333339</v>
      </c>
      <c r="AX29" s="20">
        <f>SUM(AJ29:AV29)</f>
        <v>10966.666666666668</v>
      </c>
    </row>
    <row r="30" spans="2:51" ht="16.899999999999999" customHeight="1" thickBot="1" x14ac:dyDescent="0.35">
      <c r="B30" s="22"/>
      <c r="C30" s="23"/>
      <c r="D30" s="14"/>
      <c r="E30" s="23"/>
      <c r="F30" s="14"/>
      <c r="G30" s="23"/>
      <c r="H30" s="14"/>
      <c r="I30" s="23"/>
      <c r="J30" s="14"/>
      <c r="K30" s="23"/>
      <c r="L30" s="14"/>
      <c r="M30" s="23"/>
      <c r="O30" s="24"/>
      <c r="R30" s="22"/>
      <c r="S30" s="23"/>
      <c r="T30" s="14"/>
      <c r="U30" s="23"/>
      <c r="V30" s="14"/>
      <c r="W30" s="23"/>
      <c r="X30" s="14"/>
      <c r="Y30" s="23"/>
      <c r="Z30" s="14"/>
      <c r="AA30" s="23"/>
      <c r="AB30" s="14"/>
      <c r="AC30" s="32">
        <f>SUM(W29:AC29)</f>
        <v>13666.666666666668</v>
      </c>
      <c r="AE30" s="23"/>
      <c r="AG30" s="24"/>
      <c r="AI30" s="22"/>
      <c r="AJ30" s="23"/>
      <c r="AK30" s="14"/>
      <c r="AL30" s="23"/>
      <c r="AM30" s="14"/>
      <c r="AN30" s="23"/>
      <c r="AO30" s="14"/>
      <c r="AP30" s="23"/>
      <c r="AQ30" s="14"/>
      <c r="AR30" s="23"/>
      <c r="AS30" s="14"/>
      <c r="AT30" s="23"/>
      <c r="AV30" s="23"/>
      <c r="AX30" s="24"/>
    </row>
    <row r="31" spans="2:51" ht="18" customHeight="1" x14ac:dyDescent="0.3">
      <c r="B31" s="36" t="s">
        <v>1</v>
      </c>
      <c r="C31" s="37">
        <v>0</v>
      </c>
      <c r="D31" s="37"/>
      <c r="E31" s="37">
        <v>0</v>
      </c>
      <c r="F31" s="37"/>
      <c r="G31" s="37">
        <v>10</v>
      </c>
      <c r="H31" s="37"/>
      <c r="I31" s="37">
        <v>5</v>
      </c>
      <c r="J31" s="37"/>
      <c r="K31" s="37">
        <v>10</v>
      </c>
      <c r="L31" s="37"/>
      <c r="M31" s="37">
        <v>15</v>
      </c>
      <c r="N31" s="37"/>
      <c r="O31" s="38">
        <f>SUM(C31:M31)</f>
        <v>40</v>
      </c>
      <c r="R31" s="1" t="s">
        <v>1</v>
      </c>
      <c r="S31" s="1">
        <v>0</v>
      </c>
      <c r="U31" s="1">
        <v>0</v>
      </c>
      <c r="W31" s="1">
        <v>10</v>
      </c>
      <c r="Y31" s="1">
        <v>5</v>
      </c>
      <c r="AA31" s="1">
        <v>10</v>
      </c>
      <c r="AC31" s="1">
        <v>15</v>
      </c>
      <c r="AE31" s="1">
        <v>10</v>
      </c>
      <c r="AG31" s="19">
        <f>SUM(S31:AE31)</f>
        <v>50</v>
      </c>
      <c r="AI31" s="22" t="s">
        <v>4</v>
      </c>
      <c r="AJ31" s="23"/>
      <c r="AK31" s="14"/>
      <c r="AL31" s="23"/>
      <c r="AM31" s="14"/>
      <c r="AN31" s="23">
        <v>10</v>
      </c>
      <c r="AO31" s="14"/>
      <c r="AP31" s="23">
        <v>5</v>
      </c>
      <c r="AQ31" s="14"/>
      <c r="AR31" s="23"/>
      <c r="AS31" s="14"/>
      <c r="AT31" s="23"/>
      <c r="AV31" s="23"/>
      <c r="AX31" s="19">
        <f>SUM(AJ31:AU31)</f>
        <v>15</v>
      </c>
    </row>
    <row r="32" spans="2:51" ht="18" customHeight="1" thickBot="1" x14ac:dyDescent="0.35">
      <c r="B32" s="39" t="s">
        <v>2</v>
      </c>
      <c r="C32" s="23">
        <v>0</v>
      </c>
      <c r="D32" s="23"/>
      <c r="E32" s="23">
        <v>0</v>
      </c>
      <c r="F32" s="23"/>
      <c r="G32" s="23">
        <f>$O$28</f>
        <v>341.66666666666669</v>
      </c>
      <c r="H32" s="23"/>
      <c r="I32" s="23">
        <f>$O$28</f>
        <v>341.66666666666669</v>
      </c>
      <c r="J32" s="23"/>
      <c r="K32" s="23">
        <f>$O$28</f>
        <v>341.66666666666669</v>
      </c>
      <c r="L32" s="23"/>
      <c r="M32" s="23">
        <f>$O$28</f>
        <v>341.66666666666669</v>
      </c>
      <c r="N32" s="22"/>
      <c r="O32" s="40">
        <f>O33/O31</f>
        <v>341.66666666666669</v>
      </c>
      <c r="R32" s="1" t="s">
        <v>2</v>
      </c>
      <c r="S32" s="14">
        <v>0</v>
      </c>
      <c r="T32" s="14"/>
      <c r="U32" s="14">
        <v>0</v>
      </c>
      <c r="V32" s="14"/>
      <c r="W32" s="14">
        <f>$AG$28</f>
        <v>313.33333333333337</v>
      </c>
      <c r="X32" s="14"/>
      <c r="Y32" s="14">
        <f>$AG$28</f>
        <v>313.33333333333337</v>
      </c>
      <c r="Z32" s="14"/>
      <c r="AA32" s="14">
        <f>$AG$28</f>
        <v>313.33333333333337</v>
      </c>
      <c r="AB32" s="14"/>
      <c r="AC32" s="14">
        <f>$AG$28</f>
        <v>313.33333333333337</v>
      </c>
      <c r="AE32" s="14">
        <f>$AG$28</f>
        <v>313.33333333333337</v>
      </c>
      <c r="AG32" s="19">
        <f>AG33/AG31</f>
        <v>313.33333333333337</v>
      </c>
      <c r="AI32" s="22" t="s">
        <v>2</v>
      </c>
      <c r="AJ32" s="14"/>
      <c r="AL32" s="14"/>
      <c r="AM32" s="14"/>
      <c r="AN32" s="14">
        <f>$AX$28</f>
        <v>313.33333333333337</v>
      </c>
      <c r="AO32" s="14"/>
      <c r="AP32" s="14">
        <f>$AX$28</f>
        <v>313.33333333333337</v>
      </c>
      <c r="AQ32" s="14"/>
      <c r="AR32" s="23"/>
      <c r="AS32" s="14"/>
      <c r="AT32" s="23"/>
      <c r="AV32" s="23"/>
      <c r="AX32" s="19">
        <f>AX33/AX31</f>
        <v>313.33333333333337</v>
      </c>
    </row>
    <row r="33" spans="2:51" ht="18" customHeight="1" thickBot="1" x14ac:dyDescent="0.35">
      <c r="B33" s="41" t="s">
        <v>3</v>
      </c>
      <c r="C33" s="42">
        <f>C31*C32</f>
        <v>0</v>
      </c>
      <c r="D33" s="43"/>
      <c r="E33" s="42">
        <f>E31*E32</f>
        <v>0</v>
      </c>
      <c r="F33" s="43"/>
      <c r="G33" s="42">
        <f>G31*G32</f>
        <v>3416.666666666667</v>
      </c>
      <c r="H33" s="43"/>
      <c r="I33" s="42">
        <f>I31*I32</f>
        <v>1708.3333333333335</v>
      </c>
      <c r="J33" s="43"/>
      <c r="K33" s="42">
        <f>K31*K32</f>
        <v>3416.666666666667</v>
      </c>
      <c r="L33" s="43"/>
      <c r="M33" s="42">
        <f>M31*M32</f>
        <v>5125</v>
      </c>
      <c r="N33" s="44"/>
      <c r="O33" s="45">
        <f>SUM(C33:M33)</f>
        <v>13666.666666666668</v>
      </c>
      <c r="R33" s="16" t="s">
        <v>3</v>
      </c>
      <c r="S33" s="17">
        <f>S31*S32</f>
        <v>0</v>
      </c>
      <c r="T33" s="14"/>
      <c r="U33" s="17">
        <f>U31*U32</f>
        <v>0</v>
      </c>
      <c r="V33" s="14"/>
      <c r="W33" s="17">
        <f>W31*W32</f>
        <v>3133.3333333333339</v>
      </c>
      <c r="X33" s="14"/>
      <c r="Y33" s="17">
        <f>Y31*Y32</f>
        <v>1566.666666666667</v>
      </c>
      <c r="Z33" s="14"/>
      <c r="AA33" s="17">
        <f>AA31*AA32</f>
        <v>3133.3333333333339</v>
      </c>
      <c r="AB33" s="14"/>
      <c r="AC33" s="17">
        <f>AC31*AC32</f>
        <v>4700.0000000000009</v>
      </c>
      <c r="AE33" s="17">
        <f>AE31*AE32</f>
        <v>3133.3333333333339</v>
      </c>
      <c r="AG33" s="20">
        <f>SUM(S33:AE33)</f>
        <v>15666.66666666667</v>
      </c>
      <c r="AI33" s="16" t="s">
        <v>3</v>
      </c>
      <c r="AJ33" s="17">
        <f>AJ31*AJ32</f>
        <v>0</v>
      </c>
      <c r="AK33" s="14"/>
      <c r="AL33" s="17">
        <f>AL31*AL32</f>
        <v>0</v>
      </c>
      <c r="AM33" s="14"/>
      <c r="AN33" s="17">
        <f>AN31*AN32</f>
        <v>3133.3333333333339</v>
      </c>
      <c r="AP33" s="17">
        <f>AP31*AP32</f>
        <v>1566.666666666667</v>
      </c>
      <c r="AX33" s="20">
        <f>SUM(AJ33:AU33)</f>
        <v>4700.0000000000009</v>
      </c>
      <c r="AY33" s="32">
        <f>AX29+AX33</f>
        <v>15666.666666666668</v>
      </c>
    </row>
    <row r="34" spans="2:51" ht="18" customHeight="1" x14ac:dyDescent="0.3">
      <c r="B34" s="22"/>
      <c r="C34" s="23"/>
      <c r="D34" s="14"/>
      <c r="E34" s="23"/>
      <c r="F34" s="14"/>
      <c r="G34" s="23"/>
      <c r="H34" s="14"/>
      <c r="I34" s="23"/>
      <c r="J34" s="14"/>
      <c r="K34" s="23"/>
      <c r="L34" s="14"/>
      <c r="M34" s="23"/>
      <c r="O34" s="24"/>
    </row>
    <row r="35" spans="2:51" ht="18" customHeight="1" x14ac:dyDescent="0.3">
      <c r="B35" s="22" t="s">
        <v>4</v>
      </c>
      <c r="C35" s="23">
        <v>5</v>
      </c>
      <c r="D35" s="14"/>
      <c r="E35" s="23">
        <v>10</v>
      </c>
      <c r="F35" s="14"/>
      <c r="G35" s="23">
        <v>5</v>
      </c>
      <c r="H35" s="14"/>
      <c r="I35" s="23"/>
      <c r="J35" s="14"/>
      <c r="K35" s="23"/>
      <c r="L35" s="14"/>
      <c r="M35" s="23"/>
      <c r="O35" s="19">
        <f>SUM(C35:N35)</f>
        <v>20</v>
      </c>
    </row>
    <row r="36" spans="2:51" ht="18" customHeight="1" thickBot="1" x14ac:dyDescent="0.35">
      <c r="B36" s="22" t="s">
        <v>2</v>
      </c>
      <c r="C36" s="14">
        <f>$O$28</f>
        <v>341.66666666666669</v>
      </c>
      <c r="E36" s="14">
        <f>$O$28</f>
        <v>341.66666666666669</v>
      </c>
      <c r="F36" s="14"/>
      <c r="G36" s="14">
        <f>$O$28</f>
        <v>341.66666666666669</v>
      </c>
      <c r="H36" s="14"/>
      <c r="I36" s="23"/>
      <c r="J36" s="14"/>
      <c r="K36" s="23"/>
      <c r="L36" s="14"/>
      <c r="M36" s="23"/>
      <c r="O36" s="19">
        <f>O37/O35</f>
        <v>341.66666666666669</v>
      </c>
    </row>
    <row r="37" spans="2:51" ht="18" customHeight="1" thickBot="1" x14ac:dyDescent="0.35">
      <c r="B37" s="16" t="s">
        <v>3</v>
      </c>
      <c r="C37" s="17">
        <f>C35*C36</f>
        <v>1708.3333333333335</v>
      </c>
      <c r="D37" s="14"/>
      <c r="E37" s="17">
        <f>E35*E36</f>
        <v>3416.666666666667</v>
      </c>
      <c r="F37" s="14"/>
      <c r="G37" s="17">
        <f>G35*G36</f>
        <v>1708.3333333333335</v>
      </c>
      <c r="O37" s="20">
        <f>SUM(C37:N37)</f>
        <v>6833.3333333333339</v>
      </c>
      <c r="P37" s="32">
        <f>O33+O37</f>
        <v>20500</v>
      </c>
    </row>
  </sheetData>
  <phoneticPr fontId="2" type="noConversion"/>
  <pageMargins left="0.7" right="0.7" top="0.75" bottom="0.75" header="0.3" footer="0.3"/>
  <pageSetup paperSize="9" orientation="portrait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1A9D5-D62D-490E-8BAA-306166AC9F5E}">
  <sheetPr>
    <tabColor theme="0" tint="-0.249977111117893"/>
  </sheetPr>
  <dimension ref="B1:I33"/>
  <sheetViews>
    <sheetView showGridLines="0" tabSelected="1" zoomScale="130" zoomScaleNormal="130" workbookViewId="0">
      <pane ySplit="1" topLeftCell="A2" activePane="bottomLeft" state="frozen"/>
      <selection pane="bottomLeft" activeCell="C6" sqref="C6"/>
    </sheetView>
  </sheetViews>
  <sheetFormatPr defaultColWidth="9" defaultRowHeight="18" customHeight="1" x14ac:dyDescent="0.3"/>
  <cols>
    <col min="1" max="1" width="2.625" style="27" customWidth="1"/>
    <col min="2" max="2" width="10.375" style="76" customWidth="1"/>
    <col min="3" max="3" width="8.875" style="77" customWidth="1"/>
    <col min="4" max="4" width="8.875" style="78" customWidth="1"/>
    <col min="5" max="5" width="9.125" style="84" customWidth="1"/>
    <col min="6" max="6" width="8.75" style="61" customWidth="1"/>
    <col min="7" max="7" width="9.25" style="61" customWidth="1"/>
    <col min="8" max="9" width="9.25" style="27" customWidth="1"/>
    <col min="10" max="10" width="7.5" style="27" customWidth="1"/>
    <col min="11" max="11" width="2.625" style="27" customWidth="1"/>
    <col min="12" max="12" width="7.5" style="27" customWidth="1"/>
    <col min="13" max="13" width="2.625" style="27" customWidth="1"/>
    <col min="14" max="14" width="7.5" style="27" customWidth="1"/>
    <col min="15" max="15" width="2.625" style="27" customWidth="1"/>
    <col min="16" max="16" width="7.5" style="27" customWidth="1"/>
    <col min="17" max="17" width="2.625" style="27" customWidth="1"/>
    <col min="18" max="18" width="7.5" style="27" customWidth="1"/>
    <col min="19" max="19" width="2.625" style="27" customWidth="1"/>
    <col min="20" max="20" width="7.875" style="27" customWidth="1"/>
    <col min="21" max="21" width="9" style="27"/>
    <col min="22" max="22" width="9.25" style="27" customWidth="1"/>
    <col min="23" max="23" width="7.5" style="27" customWidth="1"/>
    <col min="24" max="24" width="2.625" style="27" customWidth="1"/>
    <col min="25" max="25" width="7.5" style="27" customWidth="1"/>
    <col min="26" max="26" width="2.625" style="27" customWidth="1"/>
    <col min="27" max="27" width="7.5" style="27" customWidth="1"/>
    <col min="28" max="28" width="2.625" style="27" customWidth="1"/>
    <col min="29" max="29" width="7.5" style="27" customWidth="1"/>
    <col min="30" max="30" width="2.625" style="27" customWidth="1"/>
    <col min="31" max="31" width="7.5" style="27" customWidth="1"/>
    <col min="32" max="32" width="2.625" style="27" customWidth="1"/>
    <col min="33" max="33" width="7.5" style="27" customWidth="1"/>
    <col min="34" max="34" width="2.625" style="27" customWidth="1"/>
    <col min="35" max="35" width="7.5" style="27" customWidth="1"/>
    <col min="36" max="36" width="2.625" style="27" customWidth="1"/>
    <col min="37" max="37" width="7.875" style="27" customWidth="1"/>
    <col min="38" max="16384" width="9" style="27"/>
  </cols>
  <sheetData>
    <row r="1" spans="2:9" s="1" customFormat="1" ht="46.9" customHeight="1" x14ac:dyDescent="0.3">
      <c r="B1" s="49"/>
      <c r="C1" s="50" t="str" cm="1">
        <f t="array" aca="1" ref="C1" ca="1">MID(CELL("filename",C1),FIND("]",CELL("filename",C1))+1,255)&amp;" 페이지"</f>
        <v>2 페이지</v>
      </c>
      <c r="D1" s="14"/>
      <c r="E1" s="81"/>
      <c r="F1" s="14"/>
      <c r="G1" s="14"/>
    </row>
    <row r="2" spans="2:9" s="1" customFormat="1" ht="18" customHeight="1" thickBot="1" x14ac:dyDescent="0.35">
      <c r="B2" s="49"/>
      <c r="C2" s="50"/>
      <c r="D2" s="14"/>
      <c r="E2" s="81"/>
      <c r="F2" s="14"/>
      <c r="G2" s="50"/>
      <c r="H2" s="13"/>
    </row>
    <row r="3" spans="2:9" s="22" customFormat="1" ht="18" customHeight="1" thickBot="1" x14ac:dyDescent="0.35">
      <c r="B3" s="79" t="s">
        <v>19</v>
      </c>
      <c r="C3" s="80" t="s">
        <v>20</v>
      </c>
      <c r="D3" s="80" t="s">
        <v>21</v>
      </c>
      <c r="E3" s="80" t="s">
        <v>2</v>
      </c>
      <c r="F3" s="63" t="s">
        <v>3</v>
      </c>
      <c r="G3" s="58" t="s">
        <v>24</v>
      </c>
      <c r="H3" s="62" t="s">
        <v>23</v>
      </c>
      <c r="I3" s="62" t="s">
        <v>25</v>
      </c>
    </row>
    <row r="4" spans="2:9" s="22" customFormat="1" ht="18" customHeight="1" x14ac:dyDescent="0.3">
      <c r="B4" s="67">
        <v>43831</v>
      </c>
      <c r="C4" s="68">
        <v>10</v>
      </c>
      <c r="D4" s="69"/>
      <c r="E4" s="82">
        <v>300</v>
      </c>
      <c r="F4" s="64">
        <f>E4*C4-D4*E4</f>
        <v>3000</v>
      </c>
      <c r="G4" s="59">
        <f>SUM(G3,C4)-D4</f>
        <v>10</v>
      </c>
      <c r="H4" s="57">
        <f>IF(B4="",0,SUM(H3,F4))</f>
        <v>3000</v>
      </c>
      <c r="I4" s="57">
        <f>H4/G4</f>
        <v>300</v>
      </c>
    </row>
    <row r="5" spans="2:9" s="22" customFormat="1" ht="18" customHeight="1" x14ac:dyDescent="0.3">
      <c r="B5" s="70">
        <v>43832</v>
      </c>
      <c r="C5" s="71"/>
      <c r="D5" s="72">
        <v>5</v>
      </c>
      <c r="E5" s="83">
        <f t="shared" ref="E5:E8" si="0">IF(B5="",0,IF(C5&lt;&gt;"","수기입력",I4))</f>
        <v>300</v>
      </c>
      <c r="F5" s="65">
        <f t="shared" ref="F5:F33" si="1">E5*C5-D5*E5</f>
        <v>-1500</v>
      </c>
      <c r="G5" s="59">
        <f t="shared" ref="G5:G33" si="2">SUM(G4,C5)-D5</f>
        <v>5</v>
      </c>
      <c r="H5" s="57">
        <f>IF(B5="",0,SUM(H4,F5))</f>
        <v>1500</v>
      </c>
      <c r="I5" s="57">
        <f t="shared" ref="I5:I33" si="3">H5/G5</f>
        <v>300</v>
      </c>
    </row>
    <row r="6" spans="2:9" s="22" customFormat="1" ht="18" customHeight="1" x14ac:dyDescent="0.3">
      <c r="B6" s="70">
        <v>43833</v>
      </c>
      <c r="C6" s="71">
        <v>10</v>
      </c>
      <c r="D6" s="72"/>
      <c r="E6" s="83">
        <v>500</v>
      </c>
      <c r="F6" s="65">
        <f t="shared" si="1"/>
        <v>5000</v>
      </c>
      <c r="G6" s="59">
        <f t="shared" si="2"/>
        <v>15</v>
      </c>
      <c r="H6" s="57">
        <f t="shared" ref="H6:H33" si="4">IF(B6="",0,SUM(H5,F6))</f>
        <v>6500</v>
      </c>
      <c r="I6" s="57">
        <f t="shared" si="3"/>
        <v>433.33333333333331</v>
      </c>
    </row>
    <row r="7" spans="2:9" s="22" customFormat="1" ht="18" customHeight="1" x14ac:dyDescent="0.3">
      <c r="B7" s="70"/>
      <c r="C7" s="71"/>
      <c r="D7" s="72"/>
      <c r="E7" s="83">
        <f t="shared" si="0"/>
        <v>0</v>
      </c>
      <c r="F7" s="65">
        <f t="shared" si="1"/>
        <v>0</v>
      </c>
      <c r="G7" s="59">
        <f t="shared" si="2"/>
        <v>15</v>
      </c>
      <c r="H7" s="57">
        <f t="shared" si="4"/>
        <v>0</v>
      </c>
      <c r="I7" s="57">
        <f t="shared" si="3"/>
        <v>0</v>
      </c>
    </row>
    <row r="8" spans="2:9" s="22" customFormat="1" ht="18" customHeight="1" x14ac:dyDescent="0.3">
      <c r="B8" s="70"/>
      <c r="C8" s="71"/>
      <c r="D8" s="72"/>
      <c r="E8" s="83">
        <f t="shared" si="0"/>
        <v>0</v>
      </c>
      <c r="F8" s="65">
        <f t="shared" si="1"/>
        <v>0</v>
      </c>
      <c r="G8" s="59">
        <f t="shared" si="2"/>
        <v>15</v>
      </c>
      <c r="H8" s="57">
        <f t="shared" si="4"/>
        <v>0</v>
      </c>
      <c r="I8" s="57">
        <f t="shared" si="3"/>
        <v>0</v>
      </c>
    </row>
    <row r="9" spans="2:9" s="22" customFormat="1" ht="18" customHeight="1" x14ac:dyDescent="0.3">
      <c r="B9" s="70"/>
      <c r="C9" s="71"/>
      <c r="D9" s="72"/>
      <c r="E9" s="83">
        <f t="shared" ref="E9:E33" si="5">IF(B9="",0,IF(C9&lt;&gt;"","수기입력",I8))</f>
        <v>0</v>
      </c>
      <c r="F9" s="65">
        <f t="shared" si="1"/>
        <v>0</v>
      </c>
      <c r="G9" s="59">
        <f t="shared" si="2"/>
        <v>15</v>
      </c>
      <c r="H9" s="57">
        <f t="shared" si="4"/>
        <v>0</v>
      </c>
      <c r="I9" s="57">
        <f t="shared" si="3"/>
        <v>0</v>
      </c>
    </row>
    <row r="10" spans="2:9" s="22" customFormat="1" ht="18" customHeight="1" x14ac:dyDescent="0.3">
      <c r="B10" s="70"/>
      <c r="C10" s="71"/>
      <c r="D10" s="72"/>
      <c r="E10" s="83">
        <f t="shared" si="5"/>
        <v>0</v>
      </c>
      <c r="F10" s="65">
        <f t="shared" si="1"/>
        <v>0</v>
      </c>
      <c r="G10" s="59">
        <f t="shared" si="2"/>
        <v>15</v>
      </c>
      <c r="H10" s="57">
        <f t="shared" si="4"/>
        <v>0</v>
      </c>
      <c r="I10" s="57">
        <f t="shared" si="3"/>
        <v>0</v>
      </c>
    </row>
    <row r="11" spans="2:9" s="22" customFormat="1" ht="18" customHeight="1" x14ac:dyDescent="0.3">
      <c r="B11" s="70"/>
      <c r="C11" s="71"/>
      <c r="D11" s="72"/>
      <c r="E11" s="83">
        <f t="shared" si="5"/>
        <v>0</v>
      </c>
      <c r="F11" s="65">
        <f t="shared" si="1"/>
        <v>0</v>
      </c>
      <c r="G11" s="59">
        <f t="shared" si="2"/>
        <v>15</v>
      </c>
      <c r="H11" s="57">
        <f t="shared" si="4"/>
        <v>0</v>
      </c>
      <c r="I11" s="57">
        <f t="shared" si="3"/>
        <v>0</v>
      </c>
    </row>
    <row r="12" spans="2:9" s="22" customFormat="1" ht="18" customHeight="1" x14ac:dyDescent="0.3">
      <c r="B12" s="70"/>
      <c r="C12" s="71"/>
      <c r="D12" s="72"/>
      <c r="E12" s="83">
        <f t="shared" si="5"/>
        <v>0</v>
      </c>
      <c r="F12" s="65">
        <f t="shared" si="1"/>
        <v>0</v>
      </c>
      <c r="G12" s="59">
        <f t="shared" si="2"/>
        <v>15</v>
      </c>
      <c r="H12" s="57">
        <f t="shared" si="4"/>
        <v>0</v>
      </c>
      <c r="I12" s="57">
        <f t="shared" si="3"/>
        <v>0</v>
      </c>
    </row>
    <row r="13" spans="2:9" s="22" customFormat="1" ht="18" customHeight="1" x14ac:dyDescent="0.3">
      <c r="B13" s="70"/>
      <c r="C13" s="71"/>
      <c r="D13" s="72"/>
      <c r="E13" s="83">
        <f t="shared" si="5"/>
        <v>0</v>
      </c>
      <c r="F13" s="65">
        <f t="shared" si="1"/>
        <v>0</v>
      </c>
      <c r="G13" s="59">
        <f t="shared" si="2"/>
        <v>15</v>
      </c>
      <c r="H13" s="57">
        <f t="shared" si="4"/>
        <v>0</v>
      </c>
      <c r="I13" s="57">
        <f t="shared" si="3"/>
        <v>0</v>
      </c>
    </row>
    <row r="14" spans="2:9" s="22" customFormat="1" ht="18" customHeight="1" x14ac:dyDescent="0.3">
      <c r="B14" s="70"/>
      <c r="C14" s="71"/>
      <c r="D14" s="72"/>
      <c r="E14" s="83">
        <f t="shared" si="5"/>
        <v>0</v>
      </c>
      <c r="F14" s="65">
        <f t="shared" si="1"/>
        <v>0</v>
      </c>
      <c r="G14" s="59">
        <f t="shared" si="2"/>
        <v>15</v>
      </c>
      <c r="H14" s="57">
        <f t="shared" si="4"/>
        <v>0</v>
      </c>
      <c r="I14" s="57">
        <f t="shared" si="3"/>
        <v>0</v>
      </c>
    </row>
    <row r="15" spans="2:9" s="22" customFormat="1" ht="18" customHeight="1" x14ac:dyDescent="0.3">
      <c r="B15" s="70"/>
      <c r="C15" s="71"/>
      <c r="D15" s="72"/>
      <c r="E15" s="83">
        <f t="shared" si="5"/>
        <v>0</v>
      </c>
      <c r="F15" s="65">
        <f t="shared" si="1"/>
        <v>0</v>
      </c>
      <c r="G15" s="59">
        <f t="shared" si="2"/>
        <v>15</v>
      </c>
      <c r="H15" s="57">
        <f t="shared" si="4"/>
        <v>0</v>
      </c>
      <c r="I15" s="57">
        <f t="shared" si="3"/>
        <v>0</v>
      </c>
    </row>
    <row r="16" spans="2:9" s="22" customFormat="1" ht="18" customHeight="1" x14ac:dyDescent="0.3">
      <c r="B16" s="70"/>
      <c r="C16" s="71"/>
      <c r="D16" s="72"/>
      <c r="E16" s="83">
        <f t="shared" si="5"/>
        <v>0</v>
      </c>
      <c r="F16" s="65">
        <f t="shared" si="1"/>
        <v>0</v>
      </c>
      <c r="G16" s="59">
        <f t="shared" si="2"/>
        <v>15</v>
      </c>
      <c r="H16" s="57">
        <f t="shared" si="4"/>
        <v>0</v>
      </c>
      <c r="I16" s="57">
        <f t="shared" si="3"/>
        <v>0</v>
      </c>
    </row>
    <row r="17" spans="2:9" s="22" customFormat="1" ht="18" customHeight="1" x14ac:dyDescent="0.3">
      <c r="B17" s="70"/>
      <c r="C17" s="71"/>
      <c r="D17" s="72"/>
      <c r="E17" s="83">
        <f t="shared" si="5"/>
        <v>0</v>
      </c>
      <c r="F17" s="65">
        <f t="shared" si="1"/>
        <v>0</v>
      </c>
      <c r="G17" s="59">
        <f t="shared" si="2"/>
        <v>15</v>
      </c>
      <c r="H17" s="57">
        <f t="shared" si="4"/>
        <v>0</v>
      </c>
      <c r="I17" s="57">
        <f t="shared" si="3"/>
        <v>0</v>
      </c>
    </row>
    <row r="18" spans="2:9" s="22" customFormat="1" ht="18" customHeight="1" x14ac:dyDescent="0.3">
      <c r="B18" s="70"/>
      <c r="C18" s="71"/>
      <c r="D18" s="72"/>
      <c r="E18" s="83">
        <f t="shared" si="5"/>
        <v>0</v>
      </c>
      <c r="F18" s="65">
        <f t="shared" si="1"/>
        <v>0</v>
      </c>
      <c r="G18" s="59">
        <f t="shared" si="2"/>
        <v>15</v>
      </c>
      <c r="H18" s="57">
        <f t="shared" si="4"/>
        <v>0</v>
      </c>
      <c r="I18" s="57">
        <f t="shared" si="3"/>
        <v>0</v>
      </c>
    </row>
    <row r="19" spans="2:9" s="22" customFormat="1" ht="18" customHeight="1" x14ac:dyDescent="0.3">
      <c r="B19" s="70"/>
      <c r="C19" s="71"/>
      <c r="D19" s="72"/>
      <c r="E19" s="83">
        <f t="shared" si="5"/>
        <v>0</v>
      </c>
      <c r="F19" s="65">
        <f t="shared" si="1"/>
        <v>0</v>
      </c>
      <c r="G19" s="59">
        <f t="shared" si="2"/>
        <v>15</v>
      </c>
      <c r="H19" s="57">
        <f t="shared" si="4"/>
        <v>0</v>
      </c>
      <c r="I19" s="57">
        <f t="shared" si="3"/>
        <v>0</v>
      </c>
    </row>
    <row r="20" spans="2:9" s="22" customFormat="1" ht="18" customHeight="1" x14ac:dyDescent="0.3">
      <c r="B20" s="70"/>
      <c r="C20" s="71"/>
      <c r="D20" s="72"/>
      <c r="E20" s="83">
        <f t="shared" si="5"/>
        <v>0</v>
      </c>
      <c r="F20" s="65">
        <f t="shared" si="1"/>
        <v>0</v>
      </c>
      <c r="G20" s="59">
        <f t="shared" si="2"/>
        <v>15</v>
      </c>
      <c r="H20" s="57">
        <f t="shared" si="4"/>
        <v>0</v>
      </c>
      <c r="I20" s="57">
        <f t="shared" si="3"/>
        <v>0</v>
      </c>
    </row>
    <row r="21" spans="2:9" s="22" customFormat="1" ht="18" customHeight="1" x14ac:dyDescent="0.3">
      <c r="B21" s="70"/>
      <c r="C21" s="71"/>
      <c r="D21" s="72"/>
      <c r="E21" s="83">
        <f t="shared" si="5"/>
        <v>0</v>
      </c>
      <c r="F21" s="65">
        <f t="shared" si="1"/>
        <v>0</v>
      </c>
      <c r="G21" s="59">
        <f t="shared" si="2"/>
        <v>15</v>
      </c>
      <c r="H21" s="57">
        <f t="shared" si="4"/>
        <v>0</v>
      </c>
      <c r="I21" s="57">
        <f t="shared" si="3"/>
        <v>0</v>
      </c>
    </row>
    <row r="22" spans="2:9" s="22" customFormat="1" ht="18" customHeight="1" x14ac:dyDescent="0.3">
      <c r="B22" s="70"/>
      <c r="C22" s="71"/>
      <c r="D22" s="72"/>
      <c r="E22" s="83">
        <f t="shared" si="5"/>
        <v>0</v>
      </c>
      <c r="F22" s="65">
        <f t="shared" si="1"/>
        <v>0</v>
      </c>
      <c r="G22" s="59">
        <f t="shared" si="2"/>
        <v>15</v>
      </c>
      <c r="H22" s="57">
        <f t="shared" si="4"/>
        <v>0</v>
      </c>
      <c r="I22" s="57">
        <f t="shared" si="3"/>
        <v>0</v>
      </c>
    </row>
    <row r="23" spans="2:9" s="22" customFormat="1" ht="18" customHeight="1" x14ac:dyDescent="0.3">
      <c r="B23" s="70"/>
      <c r="C23" s="71"/>
      <c r="D23" s="72"/>
      <c r="E23" s="83">
        <f t="shared" si="5"/>
        <v>0</v>
      </c>
      <c r="F23" s="65">
        <f t="shared" si="1"/>
        <v>0</v>
      </c>
      <c r="G23" s="59">
        <f t="shared" si="2"/>
        <v>15</v>
      </c>
      <c r="H23" s="57">
        <f t="shared" si="4"/>
        <v>0</v>
      </c>
      <c r="I23" s="57">
        <f t="shared" si="3"/>
        <v>0</v>
      </c>
    </row>
    <row r="24" spans="2:9" s="22" customFormat="1" ht="18" customHeight="1" x14ac:dyDescent="0.3">
      <c r="B24" s="70"/>
      <c r="C24" s="71"/>
      <c r="D24" s="72"/>
      <c r="E24" s="83">
        <f t="shared" si="5"/>
        <v>0</v>
      </c>
      <c r="F24" s="65">
        <f t="shared" si="1"/>
        <v>0</v>
      </c>
      <c r="G24" s="59">
        <f t="shared" si="2"/>
        <v>15</v>
      </c>
      <c r="H24" s="57">
        <f t="shared" si="4"/>
        <v>0</v>
      </c>
      <c r="I24" s="57">
        <f t="shared" si="3"/>
        <v>0</v>
      </c>
    </row>
    <row r="25" spans="2:9" s="22" customFormat="1" ht="18" customHeight="1" x14ac:dyDescent="0.3">
      <c r="B25" s="70"/>
      <c r="C25" s="71"/>
      <c r="D25" s="72"/>
      <c r="E25" s="83">
        <f t="shared" si="5"/>
        <v>0</v>
      </c>
      <c r="F25" s="65">
        <f t="shared" si="1"/>
        <v>0</v>
      </c>
      <c r="G25" s="59">
        <f t="shared" si="2"/>
        <v>15</v>
      </c>
      <c r="H25" s="57">
        <f t="shared" si="4"/>
        <v>0</v>
      </c>
      <c r="I25" s="57">
        <f t="shared" si="3"/>
        <v>0</v>
      </c>
    </row>
    <row r="26" spans="2:9" s="22" customFormat="1" ht="18" customHeight="1" x14ac:dyDescent="0.3">
      <c r="B26" s="70"/>
      <c r="C26" s="71"/>
      <c r="D26" s="72"/>
      <c r="E26" s="83">
        <f t="shared" si="5"/>
        <v>0</v>
      </c>
      <c r="F26" s="65">
        <f t="shared" si="1"/>
        <v>0</v>
      </c>
      <c r="G26" s="59">
        <f t="shared" si="2"/>
        <v>15</v>
      </c>
      <c r="H26" s="57">
        <f t="shared" si="4"/>
        <v>0</v>
      </c>
      <c r="I26" s="57">
        <f t="shared" si="3"/>
        <v>0</v>
      </c>
    </row>
    <row r="27" spans="2:9" s="22" customFormat="1" ht="18" customHeight="1" x14ac:dyDescent="0.3">
      <c r="B27" s="70"/>
      <c r="C27" s="71"/>
      <c r="D27" s="72"/>
      <c r="E27" s="83">
        <f t="shared" si="5"/>
        <v>0</v>
      </c>
      <c r="F27" s="65">
        <f t="shared" si="1"/>
        <v>0</v>
      </c>
      <c r="G27" s="59">
        <f t="shared" si="2"/>
        <v>15</v>
      </c>
      <c r="H27" s="57">
        <f t="shared" si="4"/>
        <v>0</v>
      </c>
      <c r="I27" s="57">
        <f t="shared" si="3"/>
        <v>0</v>
      </c>
    </row>
    <row r="28" spans="2:9" s="22" customFormat="1" ht="18" customHeight="1" x14ac:dyDescent="0.3">
      <c r="B28" s="70"/>
      <c r="C28" s="71"/>
      <c r="D28" s="72"/>
      <c r="E28" s="83">
        <f t="shared" si="5"/>
        <v>0</v>
      </c>
      <c r="F28" s="65">
        <f t="shared" si="1"/>
        <v>0</v>
      </c>
      <c r="G28" s="59">
        <f t="shared" si="2"/>
        <v>15</v>
      </c>
      <c r="H28" s="57">
        <f t="shared" si="4"/>
        <v>0</v>
      </c>
      <c r="I28" s="57">
        <f t="shared" si="3"/>
        <v>0</v>
      </c>
    </row>
    <row r="29" spans="2:9" s="22" customFormat="1" ht="18" customHeight="1" x14ac:dyDescent="0.3">
      <c r="B29" s="70"/>
      <c r="C29" s="71"/>
      <c r="D29" s="72"/>
      <c r="E29" s="83">
        <f t="shared" si="5"/>
        <v>0</v>
      </c>
      <c r="F29" s="65">
        <f t="shared" si="1"/>
        <v>0</v>
      </c>
      <c r="G29" s="59">
        <f t="shared" si="2"/>
        <v>15</v>
      </c>
      <c r="H29" s="57">
        <f t="shared" si="4"/>
        <v>0</v>
      </c>
      <c r="I29" s="57">
        <f t="shared" si="3"/>
        <v>0</v>
      </c>
    </row>
    <row r="30" spans="2:9" s="22" customFormat="1" ht="18" customHeight="1" x14ac:dyDescent="0.3">
      <c r="B30" s="70"/>
      <c r="C30" s="71"/>
      <c r="D30" s="72"/>
      <c r="E30" s="83">
        <f t="shared" si="5"/>
        <v>0</v>
      </c>
      <c r="F30" s="65">
        <f t="shared" si="1"/>
        <v>0</v>
      </c>
      <c r="G30" s="59">
        <f t="shared" si="2"/>
        <v>15</v>
      </c>
      <c r="H30" s="57">
        <f t="shared" si="4"/>
        <v>0</v>
      </c>
      <c r="I30" s="57">
        <f t="shared" si="3"/>
        <v>0</v>
      </c>
    </row>
    <row r="31" spans="2:9" s="22" customFormat="1" ht="18" customHeight="1" x14ac:dyDescent="0.3">
      <c r="B31" s="70"/>
      <c r="C31" s="71"/>
      <c r="D31" s="72"/>
      <c r="E31" s="83">
        <f t="shared" si="5"/>
        <v>0</v>
      </c>
      <c r="F31" s="65">
        <f t="shared" si="1"/>
        <v>0</v>
      </c>
      <c r="G31" s="59">
        <f t="shared" si="2"/>
        <v>15</v>
      </c>
      <c r="H31" s="57">
        <f t="shared" si="4"/>
        <v>0</v>
      </c>
      <c r="I31" s="57">
        <f t="shared" si="3"/>
        <v>0</v>
      </c>
    </row>
    <row r="32" spans="2:9" s="22" customFormat="1" ht="18" customHeight="1" x14ac:dyDescent="0.3">
      <c r="B32" s="70"/>
      <c r="C32" s="71"/>
      <c r="D32" s="72"/>
      <c r="E32" s="83">
        <f t="shared" si="5"/>
        <v>0</v>
      </c>
      <c r="F32" s="65">
        <f t="shared" si="1"/>
        <v>0</v>
      </c>
      <c r="G32" s="59">
        <f t="shared" si="2"/>
        <v>15</v>
      </c>
      <c r="H32" s="57">
        <f t="shared" si="4"/>
        <v>0</v>
      </c>
      <c r="I32" s="57">
        <f t="shared" si="3"/>
        <v>0</v>
      </c>
    </row>
    <row r="33" spans="2:9" s="22" customFormat="1" ht="18" customHeight="1" x14ac:dyDescent="0.3">
      <c r="B33" s="73"/>
      <c r="C33" s="74"/>
      <c r="D33" s="75"/>
      <c r="E33" s="83">
        <f t="shared" si="5"/>
        <v>0</v>
      </c>
      <c r="F33" s="66">
        <f t="shared" si="1"/>
        <v>0</v>
      </c>
      <c r="G33" s="59">
        <f t="shared" si="2"/>
        <v>15</v>
      </c>
      <c r="H33" s="57">
        <f t="shared" si="4"/>
        <v>0</v>
      </c>
      <c r="I33" s="57">
        <f t="shared" si="3"/>
        <v>0</v>
      </c>
    </row>
  </sheetData>
  <phoneticPr fontId="2" type="noConversion"/>
  <pageMargins left="0.7" right="0.7" top="0.75" bottom="0.75" header="0.3" footer="0.3"/>
  <pageSetup paperSize="9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06E3B-6785-4AD3-8394-D0F419834DA8}">
  <sheetPr>
    <tabColor theme="0" tint="-0.249977111117893"/>
  </sheetPr>
  <dimension ref="B1:X15"/>
  <sheetViews>
    <sheetView showGridLines="0" zoomScale="130" zoomScaleNormal="130" workbookViewId="0">
      <pane ySplit="1" topLeftCell="A2" activePane="bottomLeft" state="frozen"/>
      <selection pane="bottomLeft" activeCell="B14" sqref="B14"/>
    </sheetView>
  </sheetViews>
  <sheetFormatPr defaultColWidth="9" defaultRowHeight="18" customHeight="1" x14ac:dyDescent="0.3"/>
  <cols>
    <col min="1" max="1" width="2.625" style="27" customWidth="1"/>
    <col min="2" max="2" width="9.75" style="76" customWidth="1"/>
    <col min="3" max="3" width="7.25" style="76" customWidth="1"/>
    <col min="4" max="7" width="6" style="77" customWidth="1"/>
    <col min="8" max="10" width="6" style="60" customWidth="1"/>
    <col min="11" max="21" width="6" style="92" customWidth="1"/>
    <col min="22" max="24" width="6" style="27" customWidth="1"/>
    <col min="25" max="25" width="7.5" style="27" customWidth="1"/>
    <col min="26" max="26" width="2.625" style="27" customWidth="1"/>
    <col min="27" max="27" width="7.875" style="27" customWidth="1"/>
    <col min="28" max="28" width="9" style="27"/>
    <col min="29" max="29" width="9.25" style="27" customWidth="1"/>
    <col min="30" max="30" width="7.5" style="27" customWidth="1"/>
    <col min="31" max="31" width="2.625" style="27" customWidth="1"/>
    <col min="32" max="32" width="7.5" style="27" customWidth="1"/>
    <col min="33" max="33" width="2.625" style="27" customWidth="1"/>
    <col min="34" max="34" width="7.5" style="27" customWidth="1"/>
    <col min="35" max="35" width="2.625" style="27" customWidth="1"/>
    <col min="36" max="36" width="7.5" style="27" customWidth="1"/>
    <col min="37" max="37" width="2.625" style="27" customWidth="1"/>
    <col min="38" max="38" width="7.5" style="27" customWidth="1"/>
    <col min="39" max="39" width="2.625" style="27" customWidth="1"/>
    <col min="40" max="40" width="7.5" style="27" customWidth="1"/>
    <col min="41" max="41" width="2.625" style="27" customWidth="1"/>
    <col min="42" max="42" width="7.5" style="27" customWidth="1"/>
    <col min="43" max="43" width="2.625" style="27" customWidth="1"/>
    <col min="44" max="44" width="7.875" style="27" customWidth="1"/>
    <col min="45" max="16384" width="9" style="27"/>
  </cols>
  <sheetData>
    <row r="1" spans="2:24" s="1" customFormat="1" ht="46.9" customHeight="1" x14ac:dyDescent="0.3">
      <c r="B1" s="49"/>
      <c r="C1" s="49"/>
      <c r="D1" s="50" t="str" cm="1">
        <f t="array" aca="1" ref="D1" ca="1">MID(CELL("filename",D1),FIND("]",CELL("filename",D1))+1,255)&amp;" 페이지"</f>
        <v>2-1 페이지</v>
      </c>
      <c r="E1" s="50"/>
      <c r="F1" s="50"/>
      <c r="G1" s="50"/>
      <c r="H1" s="50"/>
      <c r="I1" s="50"/>
      <c r="J1" s="50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</row>
    <row r="2" spans="2:24" s="1" customFormat="1" ht="7.9" customHeight="1" x14ac:dyDescent="0.3">
      <c r="B2" s="49"/>
      <c r="C2" s="49"/>
      <c r="D2" s="50"/>
      <c r="E2" s="50"/>
      <c r="F2" s="50"/>
      <c r="G2" s="50"/>
      <c r="H2" s="50"/>
      <c r="I2" s="50"/>
      <c r="J2" s="50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</row>
    <row r="3" spans="2:24" s="22" customFormat="1" ht="18" customHeight="1" thickBot="1" x14ac:dyDescent="0.35">
      <c r="B3" s="53"/>
      <c r="C3" s="53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56"/>
    </row>
    <row r="4" spans="2:24" s="1" customFormat="1" ht="18" customHeight="1" x14ac:dyDescent="0.3">
      <c r="B4" s="110" t="s">
        <v>19</v>
      </c>
      <c r="C4" s="111" t="s">
        <v>51</v>
      </c>
      <c r="D4" s="185">
        <v>1</v>
      </c>
      <c r="E4" s="182"/>
      <c r="F4" s="182"/>
      <c r="G4" s="181">
        <v>2</v>
      </c>
      <c r="H4" s="182"/>
      <c r="I4" s="186"/>
      <c r="J4" s="181">
        <v>3</v>
      </c>
      <c r="K4" s="182"/>
      <c r="L4" s="186"/>
      <c r="M4" s="181">
        <v>4</v>
      </c>
      <c r="N4" s="182"/>
      <c r="O4" s="186"/>
      <c r="P4" s="181">
        <v>5</v>
      </c>
      <c r="Q4" s="182"/>
      <c r="R4" s="186"/>
      <c r="S4" s="181">
        <v>6</v>
      </c>
      <c r="T4" s="182"/>
      <c r="U4" s="183"/>
      <c r="V4" s="182" t="s">
        <v>50</v>
      </c>
      <c r="W4" s="182"/>
      <c r="X4" s="182"/>
    </row>
    <row r="5" spans="2:24" ht="18" customHeight="1" thickBot="1" x14ac:dyDescent="0.35">
      <c r="B5" s="104" t="s">
        <v>10</v>
      </c>
      <c r="C5" s="112" t="s">
        <v>52</v>
      </c>
      <c r="D5" s="116" t="s">
        <v>32</v>
      </c>
      <c r="E5" s="117" t="s">
        <v>33</v>
      </c>
      <c r="F5" s="117" t="s">
        <v>22</v>
      </c>
      <c r="G5" s="121" t="s">
        <v>32</v>
      </c>
      <c r="H5" s="117" t="s">
        <v>33</v>
      </c>
      <c r="I5" s="118" t="s">
        <v>22</v>
      </c>
      <c r="J5" s="121" t="s">
        <v>32</v>
      </c>
      <c r="K5" s="117" t="s">
        <v>33</v>
      </c>
      <c r="L5" s="118" t="s">
        <v>22</v>
      </c>
      <c r="M5" s="121" t="s">
        <v>32</v>
      </c>
      <c r="N5" s="117" t="s">
        <v>33</v>
      </c>
      <c r="O5" s="118" t="s">
        <v>22</v>
      </c>
      <c r="P5" s="121" t="s">
        <v>32</v>
      </c>
      <c r="Q5" s="117" t="s">
        <v>33</v>
      </c>
      <c r="R5" s="118" t="s">
        <v>22</v>
      </c>
      <c r="S5" s="121" t="s">
        <v>32</v>
      </c>
      <c r="T5" s="117" t="s">
        <v>33</v>
      </c>
      <c r="U5" s="122" t="s">
        <v>22</v>
      </c>
      <c r="V5" s="105" t="s">
        <v>32</v>
      </c>
      <c r="W5" s="105" t="s">
        <v>33</v>
      </c>
      <c r="X5" s="126" t="s">
        <v>52</v>
      </c>
    </row>
    <row r="6" spans="2:24" ht="18" customHeight="1" x14ac:dyDescent="0.3">
      <c r="B6" s="101" t="s">
        <v>12</v>
      </c>
      <c r="C6" s="113">
        <v>24</v>
      </c>
      <c r="D6" s="109"/>
      <c r="E6" s="100">
        <v>10</v>
      </c>
      <c r="F6" s="100">
        <f>C6+D6-E6</f>
        <v>14</v>
      </c>
      <c r="G6" s="106"/>
      <c r="H6" s="100">
        <v>5</v>
      </c>
      <c r="I6" s="100">
        <f>F6+G6-H6</f>
        <v>9</v>
      </c>
      <c r="J6" s="106">
        <v>10</v>
      </c>
      <c r="K6" s="100">
        <v>10</v>
      </c>
      <c r="L6" s="100">
        <f>I6+J6-K6</f>
        <v>9</v>
      </c>
      <c r="M6" s="106"/>
      <c r="N6" s="100">
        <v>4</v>
      </c>
      <c r="O6" s="100">
        <f>L6+M6-N6</f>
        <v>5</v>
      </c>
      <c r="P6" s="106">
        <v>30</v>
      </c>
      <c r="Q6" s="100">
        <v>10</v>
      </c>
      <c r="R6" s="100">
        <f>O6+P6-Q6</f>
        <v>25</v>
      </c>
      <c r="S6" s="106"/>
      <c r="T6" s="100">
        <v>10</v>
      </c>
      <c r="U6" s="125">
        <f>R6+S6-T6</f>
        <v>15</v>
      </c>
      <c r="V6" s="100">
        <f>SUMIF($D$5:$U$5,V$5,$D6:$U6)</f>
        <v>40</v>
      </c>
      <c r="W6" s="100">
        <f t="shared" ref="W6:W11" si="0">SUMIF($D$5:$U$5,W$5,$D6:$U6)</f>
        <v>49</v>
      </c>
      <c r="X6" s="127">
        <f>U6</f>
        <v>15</v>
      </c>
    </row>
    <row r="7" spans="2:24" ht="18" customHeight="1" x14ac:dyDescent="0.3">
      <c r="B7" s="101" t="s">
        <v>49</v>
      </c>
      <c r="C7" s="113">
        <v>22</v>
      </c>
      <c r="D7" s="109"/>
      <c r="E7" s="100">
        <v>5</v>
      </c>
      <c r="F7" s="100">
        <f t="shared" ref="F7:F11" si="1">C7+D7-E7</f>
        <v>17</v>
      </c>
      <c r="G7" s="106"/>
      <c r="H7" s="100">
        <v>6</v>
      </c>
      <c r="I7" s="100">
        <f t="shared" ref="I7:I11" si="2">F7+G7-H7</f>
        <v>11</v>
      </c>
      <c r="J7" s="106">
        <v>30</v>
      </c>
      <c r="K7" s="100">
        <v>5</v>
      </c>
      <c r="L7" s="100">
        <f t="shared" ref="L7:L11" si="3">I7+J7-K7</f>
        <v>36</v>
      </c>
      <c r="M7" s="106"/>
      <c r="N7" s="100">
        <v>10</v>
      </c>
      <c r="O7" s="100">
        <f t="shared" ref="O7:O11" si="4">L7+M7-N7</f>
        <v>26</v>
      </c>
      <c r="P7" s="106"/>
      <c r="Q7" s="100"/>
      <c r="R7" s="100">
        <f t="shared" ref="R7:R11" si="5">O7+P7-Q7</f>
        <v>26</v>
      </c>
      <c r="S7" s="106"/>
      <c r="T7" s="100">
        <v>4</v>
      </c>
      <c r="U7" s="123">
        <f t="shared" ref="U7:U11" si="6">R7+S7-T7</f>
        <v>22</v>
      </c>
      <c r="V7" s="100">
        <f t="shared" ref="V7:V11" si="7">SUMIF($D$5:$U$5,V$5,$D7:$U7)</f>
        <v>30</v>
      </c>
      <c r="W7" s="100">
        <f t="shared" si="0"/>
        <v>30</v>
      </c>
      <c r="X7" s="127">
        <f t="shared" ref="X7:X11" si="8">U7</f>
        <v>22</v>
      </c>
    </row>
    <row r="8" spans="2:24" ht="18" customHeight="1" x14ac:dyDescent="0.3">
      <c r="B8" s="101" t="s">
        <v>13</v>
      </c>
      <c r="C8" s="113">
        <v>50</v>
      </c>
      <c r="D8" s="109"/>
      <c r="E8" s="100">
        <v>2</v>
      </c>
      <c r="F8" s="100">
        <f t="shared" si="1"/>
        <v>48</v>
      </c>
      <c r="G8" s="106"/>
      <c r="H8" s="100">
        <v>32</v>
      </c>
      <c r="I8" s="100">
        <f t="shared" si="2"/>
        <v>16</v>
      </c>
      <c r="J8" s="106">
        <v>20</v>
      </c>
      <c r="K8" s="100">
        <v>10</v>
      </c>
      <c r="L8" s="100">
        <f t="shared" si="3"/>
        <v>26</v>
      </c>
      <c r="M8" s="106"/>
      <c r="N8" s="100">
        <v>8</v>
      </c>
      <c r="O8" s="100">
        <f t="shared" si="4"/>
        <v>18</v>
      </c>
      <c r="P8" s="106"/>
      <c r="Q8" s="100">
        <v>5</v>
      </c>
      <c r="R8" s="100">
        <f t="shared" si="5"/>
        <v>13</v>
      </c>
      <c r="S8" s="106"/>
      <c r="T8" s="100"/>
      <c r="U8" s="123">
        <f t="shared" si="6"/>
        <v>13</v>
      </c>
      <c r="V8" s="100">
        <f t="shared" si="7"/>
        <v>20</v>
      </c>
      <c r="W8" s="100">
        <f t="shared" si="0"/>
        <v>57</v>
      </c>
      <c r="X8" s="127">
        <f t="shared" si="8"/>
        <v>13</v>
      </c>
    </row>
    <row r="9" spans="2:24" ht="18" customHeight="1" x14ac:dyDescent="0.3">
      <c r="B9" s="101" t="s">
        <v>26</v>
      </c>
      <c r="C9" s="113">
        <v>12</v>
      </c>
      <c r="D9" s="109"/>
      <c r="E9" s="100">
        <v>10</v>
      </c>
      <c r="F9" s="100">
        <f t="shared" si="1"/>
        <v>2</v>
      </c>
      <c r="G9" s="106">
        <v>4</v>
      </c>
      <c r="H9" s="100">
        <v>2</v>
      </c>
      <c r="I9" s="100">
        <f t="shared" si="2"/>
        <v>4</v>
      </c>
      <c r="J9" s="106">
        <v>10</v>
      </c>
      <c r="K9" s="100">
        <v>3</v>
      </c>
      <c r="L9" s="100">
        <f t="shared" si="3"/>
        <v>11</v>
      </c>
      <c r="M9" s="106"/>
      <c r="N9" s="100">
        <v>2</v>
      </c>
      <c r="O9" s="100">
        <f t="shared" si="4"/>
        <v>9</v>
      </c>
      <c r="P9" s="106">
        <v>40</v>
      </c>
      <c r="Q9" s="100"/>
      <c r="R9" s="100">
        <f t="shared" si="5"/>
        <v>49</v>
      </c>
      <c r="S9" s="106"/>
      <c r="T9" s="100">
        <v>3</v>
      </c>
      <c r="U9" s="123">
        <f t="shared" si="6"/>
        <v>46</v>
      </c>
      <c r="V9" s="100">
        <f t="shared" si="7"/>
        <v>54</v>
      </c>
      <c r="W9" s="100">
        <f t="shared" si="0"/>
        <v>20</v>
      </c>
      <c r="X9" s="127">
        <f t="shared" si="8"/>
        <v>46</v>
      </c>
    </row>
    <row r="10" spans="2:24" ht="18" customHeight="1" x14ac:dyDescent="0.3">
      <c r="B10" s="101" t="s">
        <v>11</v>
      </c>
      <c r="C10" s="113">
        <v>36</v>
      </c>
      <c r="D10" s="109"/>
      <c r="E10" s="100">
        <v>5</v>
      </c>
      <c r="F10" s="100">
        <f t="shared" si="1"/>
        <v>31</v>
      </c>
      <c r="G10" s="106"/>
      <c r="H10" s="100">
        <v>5</v>
      </c>
      <c r="I10" s="100">
        <f t="shared" si="2"/>
        <v>26</v>
      </c>
      <c r="J10" s="106">
        <v>20</v>
      </c>
      <c r="K10" s="100">
        <v>5</v>
      </c>
      <c r="L10" s="100">
        <f t="shared" si="3"/>
        <v>41</v>
      </c>
      <c r="M10" s="106"/>
      <c r="N10" s="100">
        <v>13</v>
      </c>
      <c r="O10" s="100">
        <f t="shared" si="4"/>
        <v>28</v>
      </c>
      <c r="P10" s="106"/>
      <c r="Q10" s="100">
        <v>3</v>
      </c>
      <c r="R10" s="100">
        <f t="shared" si="5"/>
        <v>25</v>
      </c>
      <c r="S10" s="106"/>
      <c r="T10" s="100">
        <v>2</v>
      </c>
      <c r="U10" s="123">
        <f t="shared" si="6"/>
        <v>23</v>
      </c>
      <c r="V10" s="100">
        <f t="shared" si="7"/>
        <v>20</v>
      </c>
      <c r="W10" s="100">
        <f t="shared" si="0"/>
        <v>33</v>
      </c>
      <c r="X10" s="127">
        <f t="shared" si="8"/>
        <v>23</v>
      </c>
    </row>
    <row r="11" spans="2:24" ht="18" customHeight="1" thickBot="1" x14ac:dyDescent="0.35">
      <c r="B11" s="101" t="s">
        <v>28</v>
      </c>
      <c r="C11" s="113">
        <v>37</v>
      </c>
      <c r="D11" s="119"/>
      <c r="E11" s="120">
        <v>16</v>
      </c>
      <c r="F11" s="100">
        <f t="shared" si="1"/>
        <v>21</v>
      </c>
      <c r="G11" s="106"/>
      <c r="H11" s="100">
        <v>1</v>
      </c>
      <c r="I11" s="100">
        <f t="shared" si="2"/>
        <v>20</v>
      </c>
      <c r="J11" s="106">
        <v>50</v>
      </c>
      <c r="K11" s="100">
        <v>2</v>
      </c>
      <c r="L11" s="100">
        <f t="shared" si="3"/>
        <v>68</v>
      </c>
      <c r="M11" s="106"/>
      <c r="N11" s="100">
        <v>25</v>
      </c>
      <c r="O11" s="100">
        <f t="shared" si="4"/>
        <v>43</v>
      </c>
      <c r="P11" s="106">
        <v>30</v>
      </c>
      <c r="Q11" s="100">
        <v>2</v>
      </c>
      <c r="R11" s="100">
        <f t="shared" si="5"/>
        <v>71</v>
      </c>
      <c r="S11" s="106"/>
      <c r="T11" s="100">
        <v>3</v>
      </c>
      <c r="U11" s="123">
        <f t="shared" si="6"/>
        <v>68</v>
      </c>
      <c r="V11" s="100">
        <f t="shared" si="7"/>
        <v>80</v>
      </c>
      <c r="W11" s="100">
        <f t="shared" si="0"/>
        <v>49</v>
      </c>
      <c r="X11" s="127">
        <f t="shared" si="8"/>
        <v>68</v>
      </c>
    </row>
    <row r="12" spans="2:24" ht="18" customHeight="1" thickBot="1" x14ac:dyDescent="0.35">
      <c r="B12" s="102" t="s">
        <v>50</v>
      </c>
      <c r="C12" s="114">
        <f>SUM(C6:C11)</f>
        <v>181</v>
      </c>
      <c r="D12" s="103">
        <f>SUM(D6:D11)</f>
        <v>0</v>
      </c>
      <c r="E12" s="103">
        <f>SUM(E6:E11)</f>
        <v>48</v>
      </c>
      <c r="F12" s="103">
        <f>SUM(F6:F11)</f>
        <v>133</v>
      </c>
      <c r="G12" s="103">
        <f>SUM(G6:G11)</f>
        <v>4</v>
      </c>
      <c r="H12" s="103">
        <f t="shared" ref="H12:X12" si="9">SUM(H6:H11)</f>
        <v>51</v>
      </c>
      <c r="I12" s="103">
        <f>SUM(I6:I11)</f>
        <v>86</v>
      </c>
      <c r="J12" s="107">
        <f t="shared" si="9"/>
        <v>140</v>
      </c>
      <c r="K12" s="103">
        <f t="shared" si="9"/>
        <v>35</v>
      </c>
      <c r="L12" s="103">
        <f>SUM(L6:L11)</f>
        <v>191</v>
      </c>
      <c r="M12" s="107">
        <f t="shared" si="9"/>
        <v>0</v>
      </c>
      <c r="N12" s="103">
        <f t="shared" si="9"/>
        <v>62</v>
      </c>
      <c r="O12" s="103">
        <f>SUM(O6:O11)</f>
        <v>129</v>
      </c>
      <c r="P12" s="107">
        <f t="shared" si="9"/>
        <v>100</v>
      </c>
      <c r="Q12" s="103">
        <f t="shared" si="9"/>
        <v>20</v>
      </c>
      <c r="R12" s="103">
        <f>SUM(R6:R11)</f>
        <v>209</v>
      </c>
      <c r="S12" s="107">
        <f t="shared" si="9"/>
        <v>0</v>
      </c>
      <c r="T12" s="103">
        <f t="shared" si="9"/>
        <v>22</v>
      </c>
      <c r="U12" s="124">
        <f>SUM(U6:U11)</f>
        <v>187</v>
      </c>
      <c r="V12" s="103">
        <f t="shared" si="9"/>
        <v>244</v>
      </c>
      <c r="W12" s="103">
        <f t="shared" si="9"/>
        <v>238</v>
      </c>
      <c r="X12" s="128">
        <f t="shared" si="9"/>
        <v>187</v>
      </c>
    </row>
    <row r="14" spans="2:24" ht="18" customHeight="1" x14ac:dyDescent="0.3">
      <c r="B14" s="130" t="s">
        <v>54</v>
      </c>
    </row>
    <row r="15" spans="2:24" ht="18" customHeight="1" x14ac:dyDescent="0.3">
      <c r="B15" s="129" t="s">
        <v>53</v>
      </c>
    </row>
  </sheetData>
  <mergeCells count="8">
    <mergeCell ref="S4:U4"/>
    <mergeCell ref="D3:T3"/>
    <mergeCell ref="D4:F4"/>
    <mergeCell ref="V4:X4"/>
    <mergeCell ref="G4:I4"/>
    <mergeCell ref="J4:L4"/>
    <mergeCell ref="M4:O4"/>
    <mergeCell ref="P4:R4"/>
  </mergeCells>
  <phoneticPr fontId="2" type="noConversion"/>
  <hyperlinks>
    <hyperlink ref="B15" r:id="rId1" xr:uid="{2DD09B16-FCDE-4E9C-8F35-DFBD47FC3AD7}"/>
  </hyperlinks>
  <pageMargins left="0.7" right="0.7" top="0.75" bottom="0.75" header="0.3" footer="0.3"/>
  <pageSetup paperSize="9" orientation="portrait" horizontalDpi="4294967293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31590-033E-463B-A74B-22CD21E0733B}">
  <sheetPr>
    <tabColor theme="0" tint="-0.249977111117893"/>
  </sheetPr>
  <dimension ref="B1:S17"/>
  <sheetViews>
    <sheetView showGridLines="0" zoomScale="130" zoomScaleNormal="130" workbookViewId="0">
      <pane ySplit="1" topLeftCell="A2" activePane="bottomLeft" state="frozen"/>
      <selection pane="bottomLeft" activeCell="G8" sqref="G8"/>
    </sheetView>
  </sheetViews>
  <sheetFormatPr defaultColWidth="9" defaultRowHeight="18" customHeight="1" x14ac:dyDescent="0.3"/>
  <cols>
    <col min="1" max="1" width="2.625" style="1" customWidth="1"/>
    <col min="2" max="2" width="4.25" style="89" customWidth="1"/>
    <col min="3" max="3" width="11.125" style="70" customWidth="1"/>
    <col min="4" max="5" width="8.625" style="134" customWidth="1"/>
    <col min="6" max="6" width="8.625" style="55" customWidth="1"/>
    <col min="7" max="7" width="4" style="1" customWidth="1"/>
    <col min="8" max="8" width="10.875" style="134" customWidth="1"/>
    <col min="9" max="9" width="6.625" style="134" customWidth="1"/>
    <col min="10" max="11" width="9.25" style="134" customWidth="1"/>
    <col min="12" max="12" width="7.25" style="55" customWidth="1"/>
    <col min="13" max="13" width="9.875" style="55" customWidth="1"/>
    <col min="14" max="14" width="3.75" style="30" customWidth="1"/>
    <col min="15" max="15" width="8.75" style="22" customWidth="1"/>
    <col min="16" max="16" width="7.625" style="22" customWidth="1"/>
    <col min="17" max="17" width="9.25" style="22" customWidth="1"/>
    <col min="18" max="18" width="3" style="22" customWidth="1"/>
    <col min="19" max="19" width="10.25" style="1" customWidth="1"/>
    <col min="20" max="20" width="2.625" style="1" customWidth="1"/>
    <col min="21" max="21" width="7.5" style="1" customWidth="1"/>
    <col min="22" max="22" width="2.625" style="1" customWidth="1"/>
    <col min="23" max="23" width="7.5" style="1" customWidth="1"/>
    <col min="24" max="24" width="2.625" style="1" customWidth="1"/>
    <col min="25" max="25" width="7.5" style="1" customWidth="1"/>
    <col min="26" max="26" width="2.625" style="1" customWidth="1"/>
    <col min="27" max="27" width="7.5" style="1" customWidth="1"/>
    <col min="28" max="28" width="2.625" style="1" customWidth="1"/>
    <col min="29" max="29" width="7.5" style="1" customWidth="1"/>
    <col min="30" max="30" width="2.625" style="1" customWidth="1"/>
    <col min="31" max="31" width="7.875" style="1" customWidth="1"/>
    <col min="32" max="32" width="9" style="1"/>
    <col min="33" max="33" width="9.25" style="1" customWidth="1"/>
    <col min="34" max="34" width="7.5" style="1" customWidth="1"/>
    <col min="35" max="35" width="2.625" style="1" customWidth="1"/>
    <col min="36" max="36" width="7.5" style="1" customWidth="1"/>
    <col min="37" max="37" width="2.625" style="1" customWidth="1"/>
    <col min="38" max="38" width="7.5" style="1" customWidth="1"/>
    <col min="39" max="39" width="2.625" style="1" customWidth="1"/>
    <col min="40" max="40" width="7.5" style="1" customWidth="1"/>
    <col min="41" max="41" width="2.625" style="1" customWidth="1"/>
    <col min="42" max="42" width="7.5" style="1" customWidth="1"/>
    <col min="43" max="43" width="2.625" style="1" customWidth="1"/>
    <col min="44" max="44" width="7.5" style="1" customWidth="1"/>
    <col min="45" max="45" width="2.625" style="1" customWidth="1"/>
    <col min="46" max="46" width="7.5" style="1" customWidth="1"/>
    <col min="47" max="47" width="2.625" style="1" customWidth="1"/>
    <col min="48" max="48" width="7.875" style="1" customWidth="1"/>
    <col min="49" max="16384" width="9" style="1"/>
  </cols>
  <sheetData>
    <row r="1" spans="2:19" ht="46.9" customHeight="1" x14ac:dyDescent="0.3">
      <c r="B1" s="13"/>
      <c r="C1" s="49" t="str" cm="1">
        <f t="array" aca="1" ref="C1" ca="1">MID(CELL("filename",C1),FIND("]",CELL("filename",C1))+1,255)&amp;" 페이지"</f>
        <v>3 페이지</v>
      </c>
      <c r="D1" s="1"/>
      <c r="E1" s="1"/>
      <c r="F1" s="1"/>
      <c r="H1" s="1"/>
      <c r="I1" s="1"/>
      <c r="J1" s="1"/>
      <c r="K1" s="1"/>
      <c r="L1" s="1"/>
      <c r="M1" s="1"/>
      <c r="O1" s="1"/>
      <c r="P1" s="1"/>
      <c r="Q1" s="1"/>
      <c r="R1" s="1"/>
    </row>
    <row r="2" spans="2:19" ht="18" customHeight="1" thickBot="1" x14ac:dyDescent="0.35">
      <c r="B2" s="13"/>
      <c r="C2" s="49"/>
      <c r="D2" s="1"/>
      <c r="E2" s="1"/>
      <c r="F2" s="1"/>
      <c r="H2" s="1"/>
      <c r="I2" s="1"/>
      <c r="J2" s="1"/>
      <c r="K2" s="1"/>
      <c r="L2" s="1"/>
      <c r="M2" s="1"/>
      <c r="O2" s="1"/>
      <c r="P2" s="1"/>
      <c r="Q2" s="1"/>
      <c r="R2" s="1"/>
    </row>
    <row r="3" spans="2:19" ht="19.149999999999999" customHeight="1" thickBot="1" x14ac:dyDescent="0.35">
      <c r="B3" s="85" t="s">
        <v>16</v>
      </c>
      <c r="C3" s="85"/>
      <c r="D3" s="85"/>
      <c r="E3" s="85"/>
      <c r="F3" s="85"/>
      <c r="H3" s="85" t="s">
        <v>15</v>
      </c>
      <c r="I3" s="85"/>
      <c r="J3" s="85"/>
      <c r="K3" s="85"/>
      <c r="L3" s="85"/>
      <c r="M3" s="85"/>
      <c r="N3" s="51"/>
      <c r="O3" s="85" t="s">
        <v>17</v>
      </c>
      <c r="P3" s="85"/>
      <c r="Q3" s="85"/>
      <c r="R3" s="1"/>
      <c r="S3" s="187" t="s">
        <v>18</v>
      </c>
    </row>
    <row r="4" spans="2:19" ht="7.9" customHeight="1" x14ac:dyDescent="0.3">
      <c r="B4" s="13"/>
      <c r="C4" s="49"/>
      <c r="D4" s="1"/>
      <c r="E4" s="1"/>
      <c r="F4" s="1"/>
      <c r="H4" s="1"/>
      <c r="I4" s="1"/>
      <c r="J4" s="1"/>
      <c r="K4" s="1"/>
      <c r="L4" s="1"/>
      <c r="M4" s="1"/>
      <c r="O4" s="1"/>
      <c r="P4" s="1"/>
      <c r="Q4" s="1"/>
      <c r="R4" s="1"/>
      <c r="S4" s="188"/>
    </row>
    <row r="5" spans="2:19" ht="18" customHeight="1" thickBot="1" x14ac:dyDescent="0.35">
      <c r="B5" s="149" t="s">
        <v>8</v>
      </c>
      <c r="C5" s="150" t="s">
        <v>9</v>
      </c>
      <c r="D5" s="151" t="s">
        <v>2</v>
      </c>
      <c r="E5" s="151" t="s">
        <v>1</v>
      </c>
      <c r="F5" s="94" t="s">
        <v>3</v>
      </c>
      <c r="H5" s="150" t="s">
        <v>14</v>
      </c>
      <c r="I5" s="152" t="s">
        <v>1</v>
      </c>
      <c r="J5" s="152" t="s">
        <v>55</v>
      </c>
      <c r="K5" s="152" t="s">
        <v>56</v>
      </c>
      <c r="L5" s="151" t="s">
        <v>2</v>
      </c>
      <c r="M5" s="94" t="s">
        <v>3</v>
      </c>
      <c r="O5" s="94" t="s">
        <v>1</v>
      </c>
      <c r="P5" s="94" t="s">
        <v>2</v>
      </c>
      <c r="Q5" s="94" t="s">
        <v>3</v>
      </c>
      <c r="R5" s="1"/>
      <c r="S5" s="52">
        <v>43834</v>
      </c>
    </row>
    <row r="6" spans="2:19" ht="18" customHeight="1" x14ac:dyDescent="0.3">
      <c r="B6" s="189"/>
      <c r="C6" s="189"/>
      <c r="D6" s="144">
        <f>F6/E6</f>
        <v>0</v>
      </c>
      <c r="E6" s="144">
        <f>SUM(E8:E1048576)</f>
        <v>400</v>
      </c>
      <c r="F6" s="144">
        <f>SUM(F8:F1048576)</f>
        <v>0</v>
      </c>
      <c r="H6" s="153"/>
      <c r="I6" s="115">
        <f>SUM(I8:I1048576)</f>
        <v>200</v>
      </c>
      <c r="J6" s="108">
        <f>SUM(J8:J1048576)</f>
        <v>0</v>
      </c>
      <c r="K6" s="108">
        <f>SUM(K8:K1048576)</f>
        <v>0</v>
      </c>
      <c r="L6" s="144">
        <f>SUM(L8:L1048576)</f>
        <v>0</v>
      </c>
      <c r="M6" s="144">
        <f>SUM(M8:M1048576)</f>
        <v>0</v>
      </c>
      <c r="O6" s="144">
        <f>O8</f>
        <v>0</v>
      </c>
      <c r="P6" s="144">
        <f>P8</f>
        <v>0</v>
      </c>
      <c r="Q6" s="144">
        <f>Q8</f>
        <v>0</v>
      </c>
      <c r="R6" s="1"/>
      <c r="S6" s="154"/>
    </row>
    <row r="7" spans="2:19" s="22" customFormat="1" ht="1.9" customHeight="1" x14ac:dyDescent="0.3">
      <c r="B7" s="145"/>
      <c r="C7" s="146"/>
      <c r="D7" s="147"/>
      <c r="E7" s="147"/>
      <c r="F7" s="148"/>
      <c r="H7" s="140"/>
      <c r="I7" s="141"/>
      <c r="J7" s="143"/>
      <c r="K7" s="143"/>
      <c r="L7" s="142"/>
      <c r="M7" s="142"/>
      <c r="N7" s="27"/>
      <c r="O7" s="142"/>
      <c r="P7" s="142"/>
      <c r="Q7" s="142"/>
      <c r="S7" s="154"/>
    </row>
    <row r="8" spans="2:19" ht="18" customHeight="1" x14ac:dyDescent="0.3">
      <c r="B8" s="139">
        <v>1</v>
      </c>
      <c r="C8" s="136">
        <v>43831</v>
      </c>
      <c r="D8" s="137">
        <v>3500</v>
      </c>
      <c r="E8" s="137">
        <v>100</v>
      </c>
      <c r="F8" s="138"/>
      <c r="H8" s="136">
        <v>43832</v>
      </c>
      <c r="I8" s="137">
        <v>50</v>
      </c>
      <c r="J8" s="137"/>
      <c r="K8" s="137"/>
      <c r="L8" s="138"/>
      <c r="M8" s="138"/>
      <c r="O8" s="138"/>
      <c r="P8" s="138"/>
      <c r="Q8" s="138"/>
      <c r="R8" s="1"/>
      <c r="S8" s="30"/>
    </row>
    <row r="9" spans="2:19" ht="18" customHeight="1" x14ac:dyDescent="0.3">
      <c r="B9" s="139">
        <v>2</v>
      </c>
      <c r="C9" s="136">
        <v>43832</v>
      </c>
      <c r="D9" s="137">
        <v>3600</v>
      </c>
      <c r="E9" s="137">
        <v>100</v>
      </c>
      <c r="F9" s="138"/>
      <c r="H9" s="136">
        <v>43833</v>
      </c>
      <c r="I9" s="137">
        <v>100</v>
      </c>
      <c r="J9" s="137"/>
      <c r="K9" s="137"/>
      <c r="L9" s="138"/>
      <c r="M9" s="138"/>
      <c r="S9" s="30"/>
    </row>
    <row r="10" spans="2:19" ht="18" customHeight="1" x14ac:dyDescent="0.3">
      <c r="B10" s="89">
        <v>3</v>
      </c>
      <c r="C10" s="70">
        <v>43833</v>
      </c>
      <c r="D10" s="72">
        <v>3700</v>
      </c>
      <c r="E10" s="72">
        <v>100</v>
      </c>
      <c r="F10" s="54"/>
      <c r="H10" s="70">
        <v>43832</v>
      </c>
      <c r="I10" s="72">
        <v>50</v>
      </c>
      <c r="J10" s="137"/>
      <c r="K10" s="137"/>
      <c r="L10" s="138"/>
      <c r="M10" s="54"/>
      <c r="S10" s="30"/>
    </row>
    <row r="11" spans="2:19" ht="18" customHeight="1" x14ac:dyDescent="0.3">
      <c r="B11" s="89">
        <v>4</v>
      </c>
      <c r="C11" s="70">
        <v>43834</v>
      </c>
      <c r="D11" s="72">
        <v>3800</v>
      </c>
      <c r="E11" s="72">
        <v>100</v>
      </c>
      <c r="F11" s="54"/>
      <c r="H11" s="70"/>
      <c r="I11" s="72"/>
      <c r="J11" s="137"/>
      <c r="K11" s="137"/>
      <c r="L11" s="138"/>
      <c r="M11" s="54"/>
    </row>
    <row r="12" spans="2:19" ht="18" customHeight="1" x14ac:dyDescent="0.3">
      <c r="D12" s="72"/>
      <c r="E12" s="72"/>
      <c r="F12" s="54"/>
      <c r="H12" s="70"/>
      <c r="I12" s="72"/>
      <c r="J12" s="137"/>
      <c r="K12" s="137"/>
      <c r="L12" s="138"/>
      <c r="M12" s="54"/>
    </row>
    <row r="13" spans="2:19" ht="18" customHeight="1" x14ac:dyDescent="0.3">
      <c r="D13" s="72"/>
      <c r="E13" s="72"/>
      <c r="F13" s="54"/>
      <c r="H13" s="70"/>
      <c r="I13" s="72"/>
      <c r="J13" s="137"/>
      <c r="K13" s="137"/>
      <c r="L13" s="138"/>
      <c r="M13" s="54"/>
    </row>
    <row r="14" spans="2:19" ht="18" customHeight="1" x14ac:dyDescent="0.3">
      <c r="D14" s="72"/>
      <c r="E14" s="72"/>
      <c r="F14" s="54"/>
      <c r="H14" s="70"/>
      <c r="I14" s="72"/>
      <c r="J14" s="137"/>
      <c r="K14" s="137"/>
      <c r="L14" s="138"/>
      <c r="M14" s="54"/>
    </row>
    <row r="15" spans="2:19" ht="18" customHeight="1" x14ac:dyDescent="0.3">
      <c r="D15" s="72"/>
      <c r="E15" s="72"/>
      <c r="F15" s="54"/>
      <c r="H15" s="70"/>
      <c r="I15" s="72"/>
      <c r="J15" s="137"/>
      <c r="K15" s="137"/>
      <c r="L15" s="138"/>
      <c r="M15" s="54"/>
    </row>
    <row r="16" spans="2:19" ht="18" customHeight="1" x14ac:dyDescent="0.3">
      <c r="D16" s="72"/>
      <c r="E16" s="72"/>
      <c r="F16" s="54"/>
      <c r="H16" s="70"/>
      <c r="I16" s="72"/>
      <c r="J16" s="137"/>
      <c r="K16" s="137"/>
      <c r="L16" s="138"/>
      <c r="M16" s="54"/>
    </row>
    <row r="17" spans="4:13" ht="18" customHeight="1" x14ac:dyDescent="0.3">
      <c r="D17" s="72"/>
      <c r="E17" s="72"/>
      <c r="F17" s="54"/>
      <c r="H17" s="70"/>
      <c r="I17" s="72"/>
      <c r="J17" s="137"/>
      <c r="K17" s="137"/>
      <c r="L17" s="138"/>
      <c r="M17" s="54"/>
    </row>
  </sheetData>
  <mergeCells count="2">
    <mergeCell ref="S3:S4"/>
    <mergeCell ref="B6:C6"/>
  </mergeCells>
  <phoneticPr fontId="2" type="noConversion"/>
  <conditionalFormatting sqref="O8:Q1048576">
    <cfRule type="cellIs" dxfId="1" priority="1" operator="lessThan">
      <formula>0</formula>
    </cfRule>
  </conditionalFormatting>
  <pageMargins left="0.7" right="0.7" top="0.75" bottom="0.75" header="0.3" footer="0.3"/>
  <pageSetup paperSize="9" orientation="portrait" horizont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A70D1-891F-40CE-8B8C-B1EEDE764B1B}">
  <sheetPr>
    <tabColor theme="0" tint="-0.249977111117893"/>
  </sheetPr>
  <dimension ref="B1:T32"/>
  <sheetViews>
    <sheetView showGridLines="0" zoomScale="130" zoomScaleNormal="130" workbookViewId="0">
      <pane ySplit="1" topLeftCell="A2" activePane="bottomLeft" state="frozen"/>
      <selection pane="bottomLeft" activeCell="G9" sqref="G9"/>
    </sheetView>
  </sheetViews>
  <sheetFormatPr defaultColWidth="9" defaultRowHeight="18" customHeight="1" x14ac:dyDescent="0.3"/>
  <cols>
    <col min="1" max="1" width="2.625" style="1" customWidth="1"/>
    <col min="2" max="2" width="4.25" style="88" customWidth="1"/>
    <col min="3" max="3" width="11.125" style="70" customWidth="1"/>
    <col min="4" max="4" width="11.125" style="155" customWidth="1"/>
    <col min="5" max="6" width="8.625" style="134" customWidth="1"/>
    <col min="7" max="7" width="8.625" style="87" customWidth="1"/>
    <col min="8" max="8" width="4" style="1" customWidth="1"/>
    <col min="9" max="9" width="10.875" style="134" customWidth="1"/>
    <col min="10" max="10" width="10.625" style="156" customWidth="1"/>
    <col min="11" max="11" width="6.625" style="134" customWidth="1"/>
    <col min="12" max="12" width="7.25" style="87" customWidth="1"/>
    <col min="13" max="13" width="9.875" style="55" customWidth="1"/>
    <col min="14" max="14" width="3.75" style="30" customWidth="1"/>
    <col min="15" max="15" width="8.75" style="177" customWidth="1"/>
    <col min="16" max="16" width="8.75" style="55" customWidth="1"/>
    <col min="17" max="17" width="7.625" style="55" customWidth="1"/>
    <col min="18" max="18" width="9.25" style="55" customWidth="1"/>
    <col min="19" max="19" width="3" style="1" customWidth="1"/>
    <col min="20" max="20" width="10.25" style="1" customWidth="1"/>
    <col min="21" max="21" width="2.625" style="1" customWidth="1"/>
    <col min="22" max="22" width="7.5" style="1" customWidth="1"/>
    <col min="23" max="23" width="2.625" style="1" customWidth="1"/>
    <col min="24" max="24" width="7.5" style="1" customWidth="1"/>
    <col min="25" max="25" width="2.625" style="1" customWidth="1"/>
    <col min="26" max="26" width="7.875" style="1" customWidth="1"/>
    <col min="27" max="27" width="9" style="1"/>
    <col min="28" max="28" width="9.25" style="1" customWidth="1"/>
    <col min="29" max="29" width="7.5" style="1" customWidth="1"/>
    <col min="30" max="30" width="2.625" style="1" customWidth="1"/>
    <col min="31" max="31" width="7.5" style="1" customWidth="1"/>
    <col min="32" max="32" width="2.625" style="1" customWidth="1"/>
    <col min="33" max="33" width="7.5" style="1" customWidth="1"/>
    <col min="34" max="34" width="2.625" style="1" customWidth="1"/>
    <col min="35" max="35" width="7.5" style="1" customWidth="1"/>
    <col min="36" max="36" width="2.625" style="1" customWidth="1"/>
    <col min="37" max="37" width="7.5" style="1" customWidth="1"/>
    <col min="38" max="38" width="2.625" style="1" customWidth="1"/>
    <col min="39" max="39" width="7.5" style="1" customWidth="1"/>
    <col min="40" max="40" width="2.625" style="1" customWidth="1"/>
    <col min="41" max="41" width="7.5" style="1" customWidth="1"/>
    <col min="42" max="42" width="2.625" style="1" customWidth="1"/>
    <col min="43" max="43" width="7.875" style="1" customWidth="1"/>
    <col min="44" max="16384" width="9" style="1"/>
  </cols>
  <sheetData>
    <row r="1" spans="2:20" ht="46.9" customHeight="1" x14ac:dyDescent="0.3">
      <c r="B1" s="13"/>
      <c r="C1" s="131" t="str" cm="1">
        <f t="array" aca="1" ref="C1" ca="1">MID(CELL("filename",C1),FIND("]",CELL("filename",C1))+1,255)&amp;" 페이지"</f>
        <v>4 페이지</v>
      </c>
      <c r="D1" s="131"/>
      <c r="E1" s="132"/>
      <c r="F1" s="132"/>
      <c r="G1" s="1"/>
      <c r="I1" s="132"/>
      <c r="J1" s="132"/>
      <c r="K1" s="132"/>
      <c r="L1" s="1"/>
      <c r="M1" s="1"/>
      <c r="O1" s="135"/>
      <c r="P1" s="1"/>
      <c r="Q1" s="1"/>
      <c r="R1" s="1"/>
    </row>
    <row r="2" spans="2:20" ht="18" customHeight="1" thickBot="1" x14ac:dyDescent="0.35">
      <c r="B2" s="13"/>
      <c r="C2" s="131"/>
      <c r="D2" s="131"/>
      <c r="E2" s="132"/>
      <c r="F2" s="132"/>
      <c r="G2" s="1"/>
      <c r="I2" s="132"/>
      <c r="J2" s="132"/>
      <c r="K2" s="132"/>
      <c r="L2" s="1"/>
      <c r="M2" s="1"/>
      <c r="O2" s="135"/>
      <c r="P2" s="1"/>
      <c r="Q2" s="1"/>
      <c r="R2" s="1"/>
    </row>
    <row r="3" spans="2:20" ht="19.149999999999999" customHeight="1" thickBot="1" x14ac:dyDescent="0.35">
      <c r="B3" s="85" t="s">
        <v>16</v>
      </c>
      <c r="C3" s="133"/>
      <c r="D3" s="133"/>
      <c r="E3" s="133"/>
      <c r="F3" s="133"/>
      <c r="G3" s="85"/>
      <c r="I3" s="85" t="s">
        <v>15</v>
      </c>
      <c r="J3" s="133"/>
      <c r="K3" s="133"/>
      <c r="L3" s="85"/>
      <c r="M3" s="85"/>
      <c r="N3" s="51"/>
      <c r="O3" s="85" t="s">
        <v>17</v>
      </c>
      <c r="P3" s="85"/>
      <c r="Q3" s="85"/>
      <c r="R3" s="85"/>
      <c r="T3" s="187" t="s">
        <v>18</v>
      </c>
    </row>
    <row r="4" spans="2:20" ht="7.9" customHeight="1" x14ac:dyDescent="0.3">
      <c r="B4" s="13"/>
      <c r="C4" s="131"/>
      <c r="D4" s="131"/>
      <c r="E4" s="132"/>
      <c r="F4" s="132"/>
      <c r="G4" s="1"/>
      <c r="I4" s="132"/>
      <c r="J4" s="132"/>
      <c r="K4" s="132"/>
      <c r="L4" s="1"/>
      <c r="M4" s="1"/>
      <c r="O4" s="135"/>
      <c r="P4" s="1"/>
      <c r="Q4" s="1"/>
      <c r="R4" s="1"/>
      <c r="T4" s="188"/>
    </row>
    <row r="5" spans="2:20" ht="18" customHeight="1" thickBot="1" x14ac:dyDescent="0.35">
      <c r="B5" s="166" t="s">
        <v>8</v>
      </c>
      <c r="C5" s="150" t="s">
        <v>9</v>
      </c>
      <c r="D5" s="167" t="s">
        <v>10</v>
      </c>
      <c r="E5" s="152" t="s">
        <v>2</v>
      </c>
      <c r="F5" s="152" t="s">
        <v>1</v>
      </c>
      <c r="G5" s="168" t="s">
        <v>3</v>
      </c>
      <c r="H5" s="169"/>
      <c r="I5" s="150" t="s">
        <v>14</v>
      </c>
      <c r="J5" s="167" t="s">
        <v>10</v>
      </c>
      <c r="K5" s="152" t="s">
        <v>1</v>
      </c>
      <c r="L5" s="168" t="s">
        <v>2</v>
      </c>
      <c r="M5" s="152" t="s">
        <v>3</v>
      </c>
      <c r="N5" s="170"/>
      <c r="O5" s="175" t="s">
        <v>10</v>
      </c>
      <c r="P5" s="152" t="s">
        <v>1</v>
      </c>
      <c r="Q5" s="152" t="s">
        <v>2</v>
      </c>
      <c r="R5" s="152" t="s">
        <v>3</v>
      </c>
      <c r="T5" s="90">
        <f ca="1">MAX(I:I,C:C)</f>
        <v>43836</v>
      </c>
    </row>
    <row r="6" spans="2:20" ht="18" customHeight="1" x14ac:dyDescent="0.3">
      <c r="B6" s="190"/>
      <c r="C6" s="190"/>
      <c r="D6" s="190"/>
      <c r="E6" s="171">
        <f>SUM(E8:E1048576)</f>
        <v>12500</v>
      </c>
      <c r="F6" s="171">
        <f t="shared" ref="F6:G6" si="0">SUM(F8:F1048576)</f>
        <v>650</v>
      </c>
      <c r="G6" s="172">
        <f t="shared" si="0"/>
        <v>1540000</v>
      </c>
      <c r="H6" s="15"/>
      <c r="I6" s="191"/>
      <c r="J6" s="191"/>
      <c r="K6" s="171">
        <f t="shared" ref="K6:M6" si="1">SUM(K8:K1048576)</f>
        <v>60</v>
      </c>
      <c r="L6" s="172">
        <f t="shared" ca="1" si="1"/>
        <v>4275</v>
      </c>
      <c r="M6" s="171">
        <f t="shared" ca="1" si="1"/>
        <v>126750</v>
      </c>
      <c r="N6" s="173"/>
      <c r="O6" s="174"/>
      <c r="P6" s="171">
        <f t="shared" ref="P6:R6" ca="1" si="2">SUM(P8:P1048576)</f>
        <v>590</v>
      </c>
      <c r="Q6" s="171">
        <f t="shared" ca="1" si="2"/>
        <v>7175</v>
      </c>
      <c r="R6" s="171">
        <f t="shared" ca="1" si="2"/>
        <v>1413250</v>
      </c>
      <c r="T6" s="165"/>
    </row>
    <row r="7" spans="2:20" ht="1.9" customHeight="1" x14ac:dyDescent="0.3">
      <c r="B7" s="160"/>
      <c r="C7" s="161"/>
      <c r="D7" s="161"/>
      <c r="E7" s="162"/>
      <c r="F7" s="162"/>
      <c r="G7" s="163"/>
      <c r="I7" s="161"/>
      <c r="J7" s="161"/>
      <c r="K7" s="162"/>
      <c r="L7" s="163"/>
      <c r="M7" s="93"/>
      <c r="O7" s="164"/>
      <c r="P7" s="93"/>
      <c r="Q7" s="93"/>
      <c r="R7" s="93"/>
      <c r="T7" s="165"/>
    </row>
    <row r="8" spans="2:20" ht="18" customHeight="1" x14ac:dyDescent="0.3">
      <c r="B8" s="157">
        <v>1</v>
      </c>
      <c r="C8" s="136">
        <v>43831</v>
      </c>
      <c r="D8" s="158" t="s">
        <v>12</v>
      </c>
      <c r="E8" s="137">
        <v>2100</v>
      </c>
      <c r="F8" s="137">
        <v>100</v>
      </c>
      <c r="G8" s="159">
        <f>F8*E8</f>
        <v>210000</v>
      </c>
      <c r="I8" s="136">
        <v>43832</v>
      </c>
      <c r="J8" s="158" t="s">
        <v>12</v>
      </c>
      <c r="K8" s="137">
        <v>50</v>
      </c>
      <c r="L8" s="159">
        <f ca="1">IF(I8="",0,(SUMIFS(G:G,C:C,"&lt;="&amp;I8,D:D,"="&amp;J8)-SUMIFS($M$7:M7,$I$7:I7,"&lt;="&amp;I8,$J$7:J7,J8))/(SUMIFS(F:F,C:C,"&lt;="&amp;I8,D:D,"="&amp;J8)-SUMIFS($K$7:K7,$I$7:I7,"&lt;="&amp;I8,$J$7:J7,J8)))</f>
        <v>2100</v>
      </c>
      <c r="M8" s="138">
        <f ca="1">L8*K8</f>
        <v>105000</v>
      </c>
      <c r="O8" s="176" t="s">
        <v>12</v>
      </c>
      <c r="P8" s="138">
        <f t="shared" ref="P8:P22" ca="1" si="3">SUMIFS(F:F,C:C,"&lt;="&amp;$T$5,D:D,O8)-SUMIFS(K:K,I:I,"&lt;="&amp;$T$5,J:J,O8)</f>
        <v>190</v>
      </c>
      <c r="Q8" s="138">
        <f ca="1">IFERROR(R8/P8,0)</f>
        <v>2175</v>
      </c>
      <c r="R8" s="138">
        <f t="shared" ref="R8:R22" ca="1" si="4">SUMIFS(G:G,C:C,"&lt;="&amp;$T$5,D:D,O8)-SUMIFS(M:M,I:I,"&lt;="&amp;$T$5,J:J,O8)</f>
        <v>413250</v>
      </c>
      <c r="T8" s="30"/>
    </row>
    <row r="9" spans="2:20" ht="18" customHeight="1" x14ac:dyDescent="0.3">
      <c r="B9" s="88">
        <f>IF(C9&lt;&gt;"",B8+1,"")</f>
        <v>2</v>
      </c>
      <c r="C9" s="70">
        <v>43833</v>
      </c>
      <c r="D9" s="155" t="s">
        <v>11</v>
      </c>
      <c r="E9" s="72">
        <v>3100</v>
      </c>
      <c r="F9" s="72">
        <v>100</v>
      </c>
      <c r="G9" s="86">
        <f t="shared" ref="G9:G32" si="5">F9*E9</f>
        <v>310000</v>
      </c>
      <c r="I9" s="70">
        <v>43834</v>
      </c>
      <c r="J9" s="155" t="s">
        <v>12</v>
      </c>
      <c r="K9" s="72">
        <v>10</v>
      </c>
      <c r="L9" s="159">
        <f ca="1">IF(I9="",0,(SUMIFS(G:G,C:C,"&lt;="&amp;I9,D:D,"="&amp;J9)-SUMIFS($M$7:M8,$I$7:I8,"&lt;="&amp;I9,$J$7:J8,J9))/(SUMIFS(F:F,C:C,"&lt;="&amp;I9,D:D,"="&amp;J9)-SUMIFS($K$7:K8,$I$7:I8,"&lt;="&amp;I9,$J$7:J8,J9)))</f>
        <v>2175</v>
      </c>
      <c r="M9" s="138">
        <f t="shared" ref="M9:M32" ca="1" si="6">L9*K9</f>
        <v>21750</v>
      </c>
      <c r="O9" s="177" t="s">
        <v>11</v>
      </c>
      <c r="P9" s="54">
        <f t="shared" ca="1" si="3"/>
        <v>200</v>
      </c>
      <c r="Q9" s="54">
        <f t="shared" ref="Q9:Q22" ca="1" si="7">IFERROR(R9/P9,0)</f>
        <v>3200</v>
      </c>
      <c r="R9" s="54">
        <f t="shared" ca="1" si="4"/>
        <v>640000</v>
      </c>
    </row>
    <row r="10" spans="2:20" ht="18" customHeight="1" x14ac:dyDescent="0.3">
      <c r="B10" s="88">
        <f t="shared" ref="B10:B32" si="8">IF(C10&lt;&gt;"",B9+1,"")</f>
        <v>3</v>
      </c>
      <c r="C10" s="70">
        <v>43834</v>
      </c>
      <c r="D10" s="155" t="s">
        <v>12</v>
      </c>
      <c r="E10" s="72">
        <v>2200</v>
      </c>
      <c r="F10" s="72">
        <v>150</v>
      </c>
      <c r="G10" s="86">
        <f t="shared" si="5"/>
        <v>330000</v>
      </c>
      <c r="I10" s="70"/>
      <c r="K10" s="72"/>
      <c r="L10" s="159">
        <f>IF(I10="",0,(SUMIFS(G:G,C:C,"&lt;="&amp;I10,D:D,"="&amp;J11)-SUMIFS($M$7:M9,$I$7:I9,"&lt;="&amp;I10,$J$7:J9,J11))/(SUMIFS(F:F,C:C,"&lt;="&amp;I10,D:D,"="&amp;J11)-SUMIFS($K$7:K9,$I$7:I9,"&lt;="&amp;I10,$J$7:J9,J11)))</f>
        <v>0</v>
      </c>
      <c r="M10" s="138">
        <f t="shared" si="6"/>
        <v>0</v>
      </c>
      <c r="O10" s="177" t="s">
        <v>26</v>
      </c>
      <c r="P10" s="54">
        <f t="shared" ca="1" si="3"/>
        <v>200</v>
      </c>
      <c r="Q10" s="54">
        <f t="shared" ca="1" si="7"/>
        <v>1800</v>
      </c>
      <c r="R10" s="54">
        <f t="shared" ca="1" si="4"/>
        <v>360000</v>
      </c>
    </row>
    <row r="11" spans="2:20" ht="18" customHeight="1" x14ac:dyDescent="0.3">
      <c r="B11" s="88">
        <f t="shared" si="8"/>
        <v>4</v>
      </c>
      <c r="C11" s="70">
        <v>43835</v>
      </c>
      <c r="D11" s="155" t="s">
        <v>26</v>
      </c>
      <c r="E11" s="72">
        <v>1800</v>
      </c>
      <c r="F11" s="72">
        <v>200</v>
      </c>
      <c r="G11" s="86">
        <f t="shared" si="5"/>
        <v>360000</v>
      </c>
      <c r="I11" s="70"/>
      <c r="J11" s="155"/>
      <c r="K11" s="72"/>
      <c r="L11" s="159">
        <f>IF(I11="",0,(SUMIFS(G:G,C:C,"&lt;="&amp;I11,D:D,"="&amp;#REF!)-SUMIFS($M$7:M10,$I$7:I10,"&lt;="&amp;I11,$J$7:J11,#REF!))/(SUMIFS(F:F,C:C,"&lt;="&amp;I11,D:D,"="&amp;#REF!)-SUMIFS($K$7:K10,$I$7:I10,"&lt;="&amp;I11,$J$7:J11,#REF!)))</f>
        <v>0</v>
      </c>
      <c r="M11" s="138">
        <f t="shared" si="6"/>
        <v>0</v>
      </c>
      <c r="O11" s="177" t="s">
        <v>13</v>
      </c>
      <c r="P11" s="54">
        <f t="shared" ca="1" si="3"/>
        <v>0</v>
      </c>
      <c r="Q11" s="54">
        <f t="shared" ca="1" si="7"/>
        <v>0</v>
      </c>
      <c r="R11" s="54">
        <f t="shared" ca="1" si="4"/>
        <v>0</v>
      </c>
    </row>
    <row r="12" spans="2:20" ht="18" customHeight="1" x14ac:dyDescent="0.3">
      <c r="B12" s="88">
        <f t="shared" si="8"/>
        <v>5</v>
      </c>
      <c r="C12" s="70">
        <v>43836</v>
      </c>
      <c r="D12" s="155" t="s">
        <v>11</v>
      </c>
      <c r="E12" s="72">
        <v>3300</v>
      </c>
      <c r="F12" s="72">
        <v>100</v>
      </c>
      <c r="G12" s="86">
        <f t="shared" si="5"/>
        <v>330000</v>
      </c>
      <c r="I12" s="70"/>
      <c r="J12" s="155"/>
      <c r="K12" s="72"/>
      <c r="L12" s="159">
        <f>IF(I12="",0,(SUMIFS(G:G,C:C,"&lt;="&amp;I12,D:D,"="&amp;J12)-SUMIFS($M$7:M11,$I$7:I11,"&lt;="&amp;I12,$J$7:J11,J12))/(SUMIFS(F:F,C:C,"&lt;="&amp;I12,D:D,"="&amp;J12)-SUMIFS($K$7:K11,$I$7:I11,"&lt;="&amp;I12,$J$7:J11,J12)))</f>
        <v>0</v>
      </c>
      <c r="M12" s="138">
        <f t="shared" si="6"/>
        <v>0</v>
      </c>
      <c r="P12" s="54">
        <f t="shared" ca="1" si="3"/>
        <v>0</v>
      </c>
      <c r="Q12" s="54">
        <f t="shared" ca="1" si="7"/>
        <v>0</v>
      </c>
      <c r="R12" s="54">
        <f t="shared" ca="1" si="4"/>
        <v>0</v>
      </c>
    </row>
    <row r="13" spans="2:20" ht="18" customHeight="1" x14ac:dyDescent="0.3">
      <c r="B13" s="88" t="str">
        <f t="shared" si="8"/>
        <v/>
      </c>
      <c r="E13" s="72"/>
      <c r="F13" s="72"/>
      <c r="G13" s="86">
        <f t="shared" si="5"/>
        <v>0</v>
      </c>
      <c r="I13" s="70"/>
      <c r="J13" s="155"/>
      <c r="K13" s="72"/>
      <c r="L13" s="159">
        <f>IF(I13="",0,(SUMIFS(G:G,C:C,"&lt;="&amp;I13,D:D,"="&amp;J13)-SUMIFS($M$7:M12,$I$7:I12,"&lt;="&amp;I13,$J$7:J12,J13))/(SUMIFS(F:F,C:C,"&lt;="&amp;I13,D:D,"="&amp;J13)-SUMIFS($K$7:K12,$I$7:I12,"&lt;="&amp;I13,$J$7:J12,J13)))</f>
        <v>0</v>
      </c>
      <c r="M13" s="138">
        <f t="shared" si="6"/>
        <v>0</v>
      </c>
      <c r="P13" s="54">
        <f t="shared" ca="1" si="3"/>
        <v>0</v>
      </c>
      <c r="Q13" s="54">
        <f t="shared" ca="1" si="7"/>
        <v>0</v>
      </c>
      <c r="R13" s="54">
        <f t="shared" ca="1" si="4"/>
        <v>0</v>
      </c>
    </row>
    <row r="14" spans="2:20" ht="18" customHeight="1" x14ac:dyDescent="0.3">
      <c r="B14" s="88" t="str">
        <f t="shared" si="8"/>
        <v/>
      </c>
      <c r="E14" s="72"/>
      <c r="F14" s="72"/>
      <c r="G14" s="86">
        <f t="shared" si="5"/>
        <v>0</v>
      </c>
      <c r="I14" s="70"/>
      <c r="J14" s="155"/>
      <c r="K14" s="72"/>
      <c r="L14" s="159">
        <f>IF(I14="",0,(SUMIFS(G:G,C:C,"&lt;="&amp;I14,D:D,"="&amp;J14)-SUMIFS($M$7:M13,$I$7:I13,"&lt;="&amp;I14,$J$7:J13,J14))/(SUMIFS(F:F,C:C,"&lt;="&amp;I14,D:D,"="&amp;J14)-SUMIFS($K$7:K13,$I$7:I13,"&lt;="&amp;I14,$J$7:J13,J14)))</f>
        <v>0</v>
      </c>
      <c r="M14" s="138">
        <f t="shared" si="6"/>
        <v>0</v>
      </c>
      <c r="P14" s="54">
        <f t="shared" ca="1" si="3"/>
        <v>0</v>
      </c>
      <c r="Q14" s="54">
        <f t="shared" ca="1" si="7"/>
        <v>0</v>
      </c>
      <c r="R14" s="54">
        <f t="shared" ca="1" si="4"/>
        <v>0</v>
      </c>
    </row>
    <row r="15" spans="2:20" ht="18" customHeight="1" x14ac:dyDescent="0.3">
      <c r="B15" s="88" t="str">
        <f t="shared" si="8"/>
        <v/>
      </c>
      <c r="E15" s="72"/>
      <c r="F15" s="72"/>
      <c r="G15" s="86">
        <f t="shared" si="5"/>
        <v>0</v>
      </c>
      <c r="I15" s="70"/>
      <c r="J15" s="155"/>
      <c r="K15" s="72"/>
      <c r="L15" s="159">
        <f>IF(I15="",0,(SUMIFS(G:G,C:C,"&lt;="&amp;I15,D:D,"="&amp;J15)-SUMIFS($M$7:M14,$I$7:I14,"&lt;="&amp;I15,$J$7:J14,J15))/(SUMIFS(F:F,C:C,"&lt;="&amp;I15,D:D,"="&amp;J15)-SUMIFS($K$7:K14,$I$7:I14,"&lt;="&amp;I15,$J$7:J14,J15)))</f>
        <v>0</v>
      </c>
      <c r="M15" s="138">
        <f t="shared" si="6"/>
        <v>0</v>
      </c>
      <c r="P15" s="54">
        <f t="shared" ca="1" si="3"/>
        <v>0</v>
      </c>
      <c r="Q15" s="54">
        <f t="shared" ca="1" si="7"/>
        <v>0</v>
      </c>
      <c r="R15" s="54">
        <f t="shared" ca="1" si="4"/>
        <v>0</v>
      </c>
    </row>
    <row r="16" spans="2:20" ht="18" customHeight="1" x14ac:dyDescent="0.3">
      <c r="B16" s="88" t="str">
        <f t="shared" si="8"/>
        <v/>
      </c>
      <c r="E16" s="72"/>
      <c r="F16" s="72"/>
      <c r="G16" s="86">
        <f t="shared" si="5"/>
        <v>0</v>
      </c>
      <c r="I16" s="70"/>
      <c r="J16" s="155"/>
      <c r="K16" s="72"/>
      <c r="L16" s="159">
        <f>IF(I16="",0,(SUMIFS(G:G,C:C,"&lt;="&amp;I16,D:D,"="&amp;J16)-SUMIFS($M$7:M15,$I$7:I15,"&lt;="&amp;I16,$J$7:J15,J16))/(SUMIFS(F:F,C:C,"&lt;="&amp;I16,D:D,"="&amp;J16)-SUMIFS($K$7:K15,$I$7:I15,"&lt;="&amp;I16,$J$7:J15,J16)))</f>
        <v>0</v>
      </c>
      <c r="M16" s="138">
        <f t="shared" si="6"/>
        <v>0</v>
      </c>
      <c r="P16" s="54">
        <f t="shared" ca="1" si="3"/>
        <v>0</v>
      </c>
      <c r="Q16" s="54">
        <f t="shared" ca="1" si="7"/>
        <v>0</v>
      </c>
      <c r="R16" s="54">
        <f t="shared" ca="1" si="4"/>
        <v>0</v>
      </c>
    </row>
    <row r="17" spans="2:18" ht="18" customHeight="1" x14ac:dyDescent="0.3">
      <c r="B17" s="88" t="str">
        <f t="shared" si="8"/>
        <v/>
      </c>
      <c r="E17" s="72"/>
      <c r="F17" s="72"/>
      <c r="G17" s="86">
        <f t="shared" si="5"/>
        <v>0</v>
      </c>
      <c r="I17" s="70"/>
      <c r="J17" s="155"/>
      <c r="K17" s="72"/>
      <c r="L17" s="159">
        <f>IF(I17="",0,(SUMIFS(G:G,C:C,"&lt;="&amp;I17,D:D,"="&amp;J17)-SUMIFS($M$7:M16,$I$7:I16,"&lt;="&amp;I17,$J$7:J16,J17))/(SUMIFS(F:F,C:C,"&lt;="&amp;I17,D:D,"="&amp;J17)-SUMIFS($K$7:K16,$I$7:I16,"&lt;="&amp;I17,$J$7:J16,J17)))</f>
        <v>0</v>
      </c>
      <c r="M17" s="138">
        <f t="shared" si="6"/>
        <v>0</v>
      </c>
      <c r="P17" s="54">
        <f t="shared" ca="1" si="3"/>
        <v>0</v>
      </c>
      <c r="Q17" s="54">
        <f t="shared" ca="1" si="7"/>
        <v>0</v>
      </c>
      <c r="R17" s="54">
        <f t="shared" ca="1" si="4"/>
        <v>0</v>
      </c>
    </row>
    <row r="18" spans="2:18" ht="18" customHeight="1" x14ac:dyDescent="0.3">
      <c r="B18" s="88" t="str">
        <f t="shared" si="8"/>
        <v/>
      </c>
      <c r="G18" s="86">
        <f t="shared" si="5"/>
        <v>0</v>
      </c>
      <c r="L18" s="159">
        <f>IF(I18="",0,(SUMIFS(G:G,C:C,"&lt;="&amp;I18,D:D,"="&amp;J18)-SUMIFS($M$7:M17,$I$7:I17,"&lt;="&amp;I18,$J$7:J17,J18))/(SUMIFS(F:F,C:C,"&lt;="&amp;I18,D:D,"="&amp;J18)-SUMIFS($K$7:K17,$I$7:I17,"&lt;="&amp;I18,$J$7:J17,J18)))</f>
        <v>0</v>
      </c>
      <c r="M18" s="138">
        <f t="shared" si="6"/>
        <v>0</v>
      </c>
      <c r="P18" s="54">
        <f t="shared" ca="1" si="3"/>
        <v>0</v>
      </c>
      <c r="Q18" s="54">
        <f t="shared" ca="1" si="7"/>
        <v>0</v>
      </c>
      <c r="R18" s="54">
        <f t="shared" ca="1" si="4"/>
        <v>0</v>
      </c>
    </row>
    <row r="19" spans="2:18" ht="18" customHeight="1" x14ac:dyDescent="0.3">
      <c r="B19" s="88" t="str">
        <f t="shared" si="8"/>
        <v/>
      </c>
      <c r="G19" s="86">
        <f t="shared" si="5"/>
        <v>0</v>
      </c>
      <c r="L19" s="159">
        <f>IF(I19="",0,(SUMIFS(G:G,C:C,"&lt;="&amp;I19,D:D,"="&amp;J19)-SUMIFS($M$7:M18,$I$7:I18,"&lt;="&amp;I19,$J$7:J18,J19))/(SUMIFS(F:F,C:C,"&lt;="&amp;I19,D:D,"="&amp;J19)-SUMIFS($K$7:K18,$I$7:I18,"&lt;="&amp;I19,$J$7:J18,J19)))</f>
        <v>0</v>
      </c>
      <c r="M19" s="138">
        <f t="shared" si="6"/>
        <v>0</v>
      </c>
      <c r="P19" s="54">
        <f t="shared" ca="1" si="3"/>
        <v>0</v>
      </c>
      <c r="Q19" s="54">
        <f t="shared" ca="1" si="7"/>
        <v>0</v>
      </c>
      <c r="R19" s="54">
        <f t="shared" ca="1" si="4"/>
        <v>0</v>
      </c>
    </row>
    <row r="20" spans="2:18" ht="18" customHeight="1" x14ac:dyDescent="0.3">
      <c r="B20" s="88" t="str">
        <f t="shared" si="8"/>
        <v/>
      </c>
      <c r="G20" s="86">
        <f t="shared" si="5"/>
        <v>0</v>
      </c>
      <c r="L20" s="159">
        <f>IF(I20="",0,(SUMIFS(G:G,C:C,"&lt;="&amp;I20,D:D,"="&amp;J20)-SUMIFS($M$7:M19,$I$7:I19,"&lt;="&amp;I20,$J$7:J19,J20))/(SUMIFS(F:F,C:C,"&lt;="&amp;I20,D:D,"="&amp;J20)-SUMIFS($K$7:K19,$I$7:I19,"&lt;="&amp;I20,$J$7:J19,J20)))</f>
        <v>0</v>
      </c>
      <c r="M20" s="138">
        <f t="shared" si="6"/>
        <v>0</v>
      </c>
      <c r="P20" s="54">
        <f t="shared" ca="1" si="3"/>
        <v>0</v>
      </c>
      <c r="Q20" s="54">
        <f t="shared" ca="1" si="7"/>
        <v>0</v>
      </c>
      <c r="R20" s="54">
        <f t="shared" ca="1" si="4"/>
        <v>0</v>
      </c>
    </row>
    <row r="21" spans="2:18" ht="18" customHeight="1" x14ac:dyDescent="0.3">
      <c r="B21" s="88" t="str">
        <f t="shared" si="8"/>
        <v/>
      </c>
      <c r="G21" s="86">
        <f t="shared" si="5"/>
        <v>0</v>
      </c>
      <c r="L21" s="159">
        <f>IF(I21="",0,(SUMIFS(G:G,C:C,"&lt;="&amp;I21,D:D,"="&amp;J21)-SUMIFS($M$7:M20,$I$7:I20,"&lt;="&amp;I21,$J$7:J20,J21))/(SUMIFS(F:F,C:C,"&lt;="&amp;I21,D:D,"="&amp;J21)-SUMIFS($K$7:K20,$I$7:I20,"&lt;="&amp;I21,$J$7:J20,J21)))</f>
        <v>0</v>
      </c>
      <c r="M21" s="138">
        <f t="shared" si="6"/>
        <v>0</v>
      </c>
      <c r="P21" s="54">
        <f t="shared" ca="1" si="3"/>
        <v>0</v>
      </c>
      <c r="Q21" s="54">
        <f t="shared" ca="1" si="7"/>
        <v>0</v>
      </c>
      <c r="R21" s="54">
        <f t="shared" ca="1" si="4"/>
        <v>0</v>
      </c>
    </row>
    <row r="22" spans="2:18" ht="18" customHeight="1" x14ac:dyDescent="0.3">
      <c r="B22" s="88" t="str">
        <f t="shared" si="8"/>
        <v/>
      </c>
      <c r="G22" s="86">
        <f t="shared" si="5"/>
        <v>0</v>
      </c>
      <c r="L22" s="159">
        <f>IF(I22="",0,(SUMIFS(G:G,C:C,"&lt;="&amp;I22,D:D,"="&amp;J22)-SUMIFS($M$7:M21,$I$7:I21,"&lt;="&amp;I22,$J$7:J21,J22))/(SUMIFS(F:F,C:C,"&lt;="&amp;I22,D:D,"="&amp;J22)-SUMIFS($K$7:K21,$I$7:I21,"&lt;="&amp;I22,$J$7:J21,J22)))</f>
        <v>0</v>
      </c>
      <c r="M22" s="138">
        <f t="shared" si="6"/>
        <v>0</v>
      </c>
      <c r="P22" s="54">
        <f t="shared" ca="1" si="3"/>
        <v>0</v>
      </c>
      <c r="Q22" s="54">
        <f t="shared" ca="1" si="7"/>
        <v>0</v>
      </c>
      <c r="R22" s="54">
        <f t="shared" ca="1" si="4"/>
        <v>0</v>
      </c>
    </row>
    <row r="23" spans="2:18" ht="18" customHeight="1" x14ac:dyDescent="0.3">
      <c r="B23" s="88" t="str">
        <f t="shared" si="8"/>
        <v/>
      </c>
      <c r="G23" s="86">
        <f t="shared" si="5"/>
        <v>0</v>
      </c>
      <c r="L23" s="159">
        <f>IF(I23="",0,(SUMIFS(G:G,C:C,"&lt;="&amp;I23,D:D,"="&amp;J23)-SUMIFS($M$7:M22,$I$7:I22,"&lt;="&amp;I23,$J$7:J22,J23))/(SUMIFS(F:F,C:C,"&lt;="&amp;I23,D:D,"="&amp;J23)-SUMIFS($K$7:K22,$I$7:I22,"&lt;="&amp;I23,$J$7:J22,J23)))</f>
        <v>0</v>
      </c>
      <c r="M23" s="138">
        <f t="shared" si="6"/>
        <v>0</v>
      </c>
    </row>
    <row r="24" spans="2:18" ht="18" customHeight="1" x14ac:dyDescent="0.3">
      <c r="B24" s="88" t="str">
        <f t="shared" si="8"/>
        <v/>
      </c>
      <c r="G24" s="86">
        <f t="shared" si="5"/>
        <v>0</v>
      </c>
      <c r="L24" s="159">
        <f>IF(I24="",0,(SUMIFS(G:G,C:C,"&lt;="&amp;I24,D:D,"="&amp;J24)-SUMIFS($M$7:M23,$I$7:I23,"&lt;="&amp;I24,$J$7:J23,J24))/(SUMIFS(F:F,C:C,"&lt;="&amp;I24,D:D,"="&amp;J24)-SUMIFS($K$7:K23,$I$7:I23,"&lt;="&amp;I24,$J$7:J23,J24)))</f>
        <v>0</v>
      </c>
      <c r="M24" s="138">
        <f t="shared" si="6"/>
        <v>0</v>
      </c>
    </row>
    <row r="25" spans="2:18" ht="18" customHeight="1" x14ac:dyDescent="0.3">
      <c r="B25" s="88" t="str">
        <f t="shared" si="8"/>
        <v/>
      </c>
      <c r="G25" s="86">
        <f t="shared" si="5"/>
        <v>0</v>
      </c>
      <c r="L25" s="159">
        <f>IF(I25="",0,(SUMIFS(G:G,C:C,"&lt;="&amp;I25,D:D,"="&amp;J25)-SUMIFS($M$7:M24,$I$7:I24,"&lt;="&amp;I25,$J$7:J24,J25))/(SUMIFS(F:F,C:C,"&lt;="&amp;I25,D:D,"="&amp;J25)-SUMIFS($K$7:K24,$I$7:I24,"&lt;="&amp;I25,$J$7:J24,J25)))</f>
        <v>0</v>
      </c>
      <c r="M25" s="138">
        <f t="shared" si="6"/>
        <v>0</v>
      </c>
    </row>
    <row r="26" spans="2:18" ht="18" customHeight="1" x14ac:dyDescent="0.3">
      <c r="B26" s="88" t="str">
        <f t="shared" si="8"/>
        <v/>
      </c>
      <c r="G26" s="86">
        <f t="shared" si="5"/>
        <v>0</v>
      </c>
      <c r="L26" s="159">
        <f>IF(I26="",0,(SUMIFS(G:G,C:C,"&lt;="&amp;I26,D:D,"="&amp;J26)-SUMIFS($M$7:M25,$I$7:I25,"&lt;="&amp;I26,$J$7:J25,J26))/(SUMIFS(F:F,C:C,"&lt;="&amp;I26,D:D,"="&amp;J26)-SUMIFS($K$7:K25,$I$7:I25,"&lt;="&amp;I26,$J$7:J25,J26)))</f>
        <v>0</v>
      </c>
      <c r="M26" s="138">
        <f t="shared" si="6"/>
        <v>0</v>
      </c>
    </row>
    <row r="27" spans="2:18" ht="18" customHeight="1" x14ac:dyDescent="0.3">
      <c r="B27" s="88" t="str">
        <f t="shared" si="8"/>
        <v/>
      </c>
      <c r="G27" s="86">
        <f t="shared" si="5"/>
        <v>0</v>
      </c>
      <c r="L27" s="159">
        <f>IF(I27="",0,(SUMIFS(G:G,C:C,"&lt;="&amp;I27,D:D,"="&amp;J27)-SUMIFS($M$7:M26,$I$7:I26,"&lt;="&amp;I27,$J$7:J26,J27))/(SUMIFS(F:F,C:C,"&lt;="&amp;I27,D:D,"="&amp;J27)-SUMIFS($K$7:K26,$I$7:I26,"&lt;="&amp;I27,$J$7:J26,J27)))</f>
        <v>0</v>
      </c>
      <c r="M27" s="138">
        <f t="shared" si="6"/>
        <v>0</v>
      </c>
    </row>
    <row r="28" spans="2:18" ht="18" customHeight="1" x14ac:dyDescent="0.3">
      <c r="B28" s="88" t="str">
        <f t="shared" si="8"/>
        <v/>
      </c>
      <c r="G28" s="86">
        <f t="shared" si="5"/>
        <v>0</v>
      </c>
      <c r="L28" s="159">
        <f>IF(I28="",0,(SUMIFS(G:G,C:C,"&lt;="&amp;I28,D:D,"="&amp;J28)-SUMIFS($M$7:M27,$I$7:I27,"&lt;="&amp;I28,$J$7:J27,J28))/(SUMIFS(F:F,C:C,"&lt;="&amp;I28,D:D,"="&amp;J28)-SUMIFS($K$7:K27,$I$7:I27,"&lt;="&amp;I28,$J$7:J27,J28)))</f>
        <v>0</v>
      </c>
      <c r="M28" s="138">
        <f t="shared" si="6"/>
        <v>0</v>
      </c>
    </row>
    <row r="29" spans="2:18" ht="18" customHeight="1" x14ac:dyDescent="0.3">
      <c r="B29" s="88" t="str">
        <f t="shared" si="8"/>
        <v/>
      </c>
      <c r="G29" s="86">
        <f t="shared" si="5"/>
        <v>0</v>
      </c>
      <c r="L29" s="159">
        <f>IF(I29="",0,(SUMIFS(G:G,C:C,"&lt;="&amp;I29,D:D,"="&amp;J29)-SUMIFS($M$7:M28,$I$7:I28,"&lt;="&amp;I29,$J$7:J28,J29))/(SUMIFS(F:F,C:C,"&lt;="&amp;I29,D:D,"="&amp;J29)-SUMIFS($K$7:K28,$I$7:I28,"&lt;="&amp;I29,$J$7:J28,J29)))</f>
        <v>0</v>
      </c>
      <c r="M29" s="138">
        <f t="shared" si="6"/>
        <v>0</v>
      </c>
    </row>
    <row r="30" spans="2:18" ht="18" customHeight="1" x14ac:dyDescent="0.3">
      <c r="B30" s="88" t="str">
        <f t="shared" si="8"/>
        <v/>
      </c>
      <c r="G30" s="86">
        <f t="shared" si="5"/>
        <v>0</v>
      </c>
      <c r="L30" s="159">
        <f>IF(I30="",0,(SUMIFS(G:G,C:C,"&lt;="&amp;I30,D:D,"="&amp;J30)-SUMIFS($M$7:M29,$I$7:I29,"&lt;="&amp;I30,$J$7:J29,J30))/(SUMIFS(F:F,C:C,"&lt;="&amp;I30,D:D,"="&amp;J30)-SUMIFS($K$7:K29,$I$7:I29,"&lt;="&amp;I30,$J$7:J29,J30)))</f>
        <v>0</v>
      </c>
      <c r="M30" s="138">
        <f t="shared" si="6"/>
        <v>0</v>
      </c>
    </row>
    <row r="31" spans="2:18" ht="18" customHeight="1" x14ac:dyDescent="0.3">
      <c r="B31" s="88" t="str">
        <f t="shared" si="8"/>
        <v/>
      </c>
      <c r="G31" s="86">
        <f t="shared" si="5"/>
        <v>0</v>
      </c>
      <c r="L31" s="159">
        <f>IF(I31="",0,(SUMIFS(G:G,C:C,"&lt;="&amp;I31,D:D,"="&amp;J31)-SUMIFS($M$7:M30,$I$7:I30,"&lt;="&amp;I31,$J$7:J30,J31))/(SUMIFS(F:F,C:C,"&lt;="&amp;I31,D:D,"="&amp;J31)-SUMIFS($K$7:K30,$I$7:I30,"&lt;="&amp;I31,$J$7:J30,J31)))</f>
        <v>0</v>
      </c>
      <c r="M31" s="138">
        <f t="shared" si="6"/>
        <v>0</v>
      </c>
    </row>
    <row r="32" spans="2:18" ht="18" customHeight="1" x14ac:dyDescent="0.3">
      <c r="B32" s="88" t="str">
        <f t="shared" si="8"/>
        <v/>
      </c>
      <c r="G32" s="86">
        <f t="shared" si="5"/>
        <v>0</v>
      </c>
      <c r="L32" s="159">
        <f>IF(I32="",0,(SUMIFS(G:G,C:C,"&lt;="&amp;I32,D:D,"="&amp;J32)-SUMIFS($M$7:M31,$I$7:I31,"&lt;="&amp;I32,$J$7:J31,J32))/(SUMIFS(F:F,C:C,"&lt;="&amp;I32,D:D,"="&amp;J32)-SUMIFS($K$7:K31,$I$7:I31,"&lt;="&amp;I32,$J$7:J31,J32)))</f>
        <v>0</v>
      </c>
      <c r="M32" s="138">
        <f t="shared" si="6"/>
        <v>0</v>
      </c>
    </row>
  </sheetData>
  <mergeCells count="3">
    <mergeCell ref="T3:T4"/>
    <mergeCell ref="B6:D6"/>
    <mergeCell ref="I6:J6"/>
  </mergeCells>
  <phoneticPr fontId="2" type="noConversion"/>
  <conditionalFormatting sqref="P8:R8 O9:R1048576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A7BE1-7647-4260-BB68-C37E39219913}">
  <sheetPr codeName="Sheet4">
    <tabColor rgb="FF006600"/>
  </sheetPr>
  <dimension ref="A1:M26"/>
  <sheetViews>
    <sheetView showGridLines="0" zoomScale="160" zoomScaleNormal="160" workbookViewId="0">
      <selection activeCell="A3" sqref="A3"/>
    </sheetView>
  </sheetViews>
  <sheetFormatPr defaultRowHeight="16.5" x14ac:dyDescent="0.3"/>
  <cols>
    <col min="1" max="1" width="14.375" customWidth="1"/>
    <col min="2" max="9" width="12.75" customWidth="1"/>
    <col min="10" max="10" width="7.5" customWidth="1"/>
    <col min="11" max="13" width="12.75" customWidth="1"/>
  </cols>
  <sheetData>
    <row r="1" spans="1:13" ht="46.9" customHeight="1" x14ac:dyDescent="0.3"/>
    <row r="2" spans="1:13" ht="19.149999999999999" customHeight="1" x14ac:dyDescent="0.3">
      <c r="A2" s="4"/>
      <c r="B2" s="4"/>
      <c r="C2" s="4"/>
      <c r="D2" s="4"/>
      <c r="E2" s="4"/>
      <c r="F2" s="4"/>
      <c r="G2" s="4"/>
      <c r="H2" s="4"/>
      <c r="I2" s="4"/>
      <c r="J2" s="4"/>
    </row>
    <row r="3" spans="1:13" x14ac:dyDescent="0.3">
      <c r="A3" s="12"/>
      <c r="B3" s="11"/>
      <c r="C3" s="11"/>
      <c r="D3" s="11"/>
      <c r="E3" s="11"/>
      <c r="F3" s="11"/>
      <c r="G3" s="11"/>
      <c r="H3" s="11"/>
      <c r="I3" s="11"/>
      <c r="J3" s="11"/>
      <c r="K3" s="10"/>
      <c r="L3" s="10"/>
      <c r="M3" s="10"/>
    </row>
    <row r="4" spans="1:13" x14ac:dyDescent="0.3">
      <c r="A4" s="7"/>
      <c r="B4" s="9"/>
      <c r="C4" s="9"/>
      <c r="D4" s="9"/>
      <c r="E4" s="9"/>
      <c r="F4" s="9"/>
      <c r="G4" s="9"/>
      <c r="H4" s="9"/>
      <c r="I4" s="9"/>
      <c r="J4" s="9"/>
      <c r="K4" s="8"/>
      <c r="L4" s="8"/>
      <c r="M4" s="8"/>
    </row>
    <row r="5" spans="1:13" x14ac:dyDescent="0.3">
      <c r="A5" s="7"/>
      <c r="B5" s="6"/>
      <c r="C5" s="6"/>
      <c r="D5" s="6"/>
      <c r="E5" s="6"/>
      <c r="F5" s="6"/>
      <c r="G5" s="6"/>
      <c r="H5" s="6"/>
      <c r="I5" s="6"/>
      <c r="J5" s="6"/>
      <c r="K5" s="5"/>
      <c r="L5" s="5"/>
      <c r="M5" s="5"/>
    </row>
    <row r="6" spans="1:13" x14ac:dyDescent="0.3">
      <c r="A6" s="7"/>
      <c r="B6" s="6"/>
      <c r="C6" s="6"/>
      <c r="D6" s="6"/>
      <c r="E6" s="6"/>
      <c r="F6" s="6"/>
      <c r="G6" s="6"/>
      <c r="H6" s="6"/>
      <c r="I6" s="6"/>
      <c r="J6" s="6"/>
      <c r="K6" s="5"/>
      <c r="L6" s="5"/>
      <c r="M6" s="5"/>
    </row>
    <row r="7" spans="1:13" x14ac:dyDescent="0.3">
      <c r="A7" s="4"/>
      <c r="B7" s="4"/>
      <c r="C7" s="4"/>
      <c r="D7" s="4"/>
      <c r="E7" s="4"/>
      <c r="F7" s="4"/>
      <c r="G7" s="4"/>
      <c r="H7" s="4"/>
      <c r="I7" s="4"/>
      <c r="J7" s="4"/>
    </row>
    <row r="8" spans="1:13" x14ac:dyDescent="0.3">
      <c r="A8" s="4"/>
      <c r="B8" s="4"/>
      <c r="C8" s="4"/>
      <c r="D8" s="4"/>
      <c r="E8" s="4"/>
      <c r="F8" s="4"/>
      <c r="G8" s="4"/>
      <c r="H8" s="4"/>
      <c r="I8" s="4"/>
      <c r="J8" s="4"/>
    </row>
    <row r="9" spans="1:13" x14ac:dyDescent="0.3">
      <c r="A9" s="4"/>
      <c r="B9" s="4"/>
      <c r="C9" s="4"/>
      <c r="D9" s="4"/>
      <c r="E9" s="4"/>
      <c r="F9" s="4"/>
      <c r="G9" s="4"/>
      <c r="H9" s="4"/>
      <c r="I9" s="4"/>
      <c r="J9" s="4"/>
    </row>
    <row r="10" spans="1:13" x14ac:dyDescent="0.3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3" x14ac:dyDescent="0.3">
      <c r="A11" s="4"/>
      <c r="B11" s="4"/>
      <c r="C11" s="4"/>
      <c r="D11" s="4"/>
      <c r="E11" s="4"/>
      <c r="F11" s="4"/>
      <c r="G11" s="4"/>
      <c r="H11" s="4"/>
      <c r="I11" s="4"/>
      <c r="J11" s="4"/>
    </row>
    <row r="12" spans="1:13" x14ac:dyDescent="0.3">
      <c r="A12" s="4"/>
      <c r="B12" s="4"/>
      <c r="C12" s="4"/>
      <c r="D12" s="4"/>
      <c r="E12" s="4"/>
      <c r="F12" s="4"/>
      <c r="G12" s="4"/>
      <c r="H12" s="4"/>
      <c r="I12" s="4"/>
      <c r="J12" s="4"/>
    </row>
    <row r="13" spans="1:13" x14ac:dyDescent="0.3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spans="1:13" x14ac:dyDescent="0.3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3" x14ac:dyDescent="0.3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3" x14ac:dyDescent="0.3">
      <c r="A16" s="4"/>
      <c r="B16" s="4"/>
      <c r="C16" s="4"/>
      <c r="D16" s="4"/>
      <c r="E16" s="4"/>
      <c r="F16" s="4"/>
      <c r="G16" s="4"/>
      <c r="H16" s="4"/>
      <c r="I16" s="4"/>
      <c r="J16" s="4"/>
    </row>
    <row r="17" spans="1:10" x14ac:dyDescent="0.3">
      <c r="A17" s="4"/>
      <c r="B17" s="4"/>
      <c r="C17" s="4"/>
      <c r="D17" s="4"/>
      <c r="E17" s="4"/>
      <c r="F17" s="4"/>
      <c r="G17" s="4"/>
      <c r="H17" s="4"/>
      <c r="I17" s="4"/>
      <c r="J17" s="4"/>
    </row>
    <row r="18" spans="1:10" x14ac:dyDescent="0.3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pans="1:10" x14ac:dyDescent="0.3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3">
      <c r="A20" s="4"/>
      <c r="B20" s="4"/>
      <c r="C20" s="4"/>
      <c r="D20" s="4"/>
      <c r="E20" s="4"/>
      <c r="F20" s="4"/>
      <c r="G20" s="4"/>
      <c r="H20" s="4"/>
      <c r="I20" s="4"/>
      <c r="J20" s="4"/>
    </row>
    <row r="21" spans="1:10" x14ac:dyDescent="0.3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3">
      <c r="A22" s="4"/>
      <c r="B22" s="4"/>
      <c r="C22" s="4"/>
      <c r="D22" s="4"/>
      <c r="E22" s="4"/>
      <c r="F22" s="4"/>
      <c r="G22" s="4"/>
      <c r="H22" s="4"/>
      <c r="I22" s="4"/>
      <c r="J22" s="4"/>
    </row>
    <row r="26" spans="1:10" x14ac:dyDescent="0.3">
      <c r="B26" t="s">
        <v>0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시작</vt:lpstr>
      <vt:lpstr>서론</vt:lpstr>
      <vt:lpstr>1</vt:lpstr>
      <vt:lpstr>2</vt:lpstr>
      <vt:lpstr>2-1</vt:lpstr>
      <vt:lpstr>3</vt:lpstr>
      <vt:lpstr>4</vt:lpstr>
      <vt:lpstr>수고하셨습니다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오빠두엑셀</cp:lastModifiedBy>
  <dcterms:created xsi:type="dcterms:W3CDTF">2020-06-01T09:15:05Z</dcterms:created>
  <dcterms:modified xsi:type="dcterms:W3CDTF">2020-10-14T08:27:34Z</dcterms:modified>
</cp:coreProperties>
</file>