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오빠두NAS\02_콘텐츠제작\01_유튜브\1e_엑셀프레소\249. 엑셀 코파일럿 1분 정리 _ 프로모션 (넥스트젠)\"/>
    </mc:Choice>
  </mc:AlternateContent>
  <xr:revisionPtr revIDLastSave="0" documentId="8_{3BE39365-37C2-4027-A5A8-67D06E5E35C1}" xr6:coauthVersionLast="47" xr6:coauthVersionMax="47" xr10:uidLastSave="{00000000-0000-0000-0000-000000000000}"/>
  <bookViews>
    <workbookView xWindow="-108" yWindow="-108" windowWidth="23256" windowHeight="14856" xr2:uid="{6E6876FA-7E39-421E-8B26-333BDFD740D7}"/>
  </bookViews>
  <sheets>
    <sheet name="1. 오류수정" sheetId="2" r:id="rId1"/>
    <sheet name="2. 필터 보고서" sheetId="3" r:id="rId2"/>
    <sheet name="3. 대시보드" sheetId="4" r:id="rId3"/>
    <sheet name="4. 대시보드 예제(코파일럿)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7" i="5" l="1"/>
  <c r="D7" i="5"/>
  <c r="H7" i="5"/>
  <c r="K7" i="5"/>
  <c r="B8" i="5"/>
  <c r="D8" i="5"/>
  <c r="H8" i="5"/>
  <c r="K8" i="5"/>
  <c r="B12" i="5" a="1"/>
  <c r="H12" i="5" a="1"/>
  <c r="I19" i="5" a="1"/>
  <c r="J19" i="5" a="1"/>
  <c r="I20" i="5" a="1"/>
  <c r="J20" i="5" a="1"/>
  <c r="I21" i="5" a="1"/>
  <c r="J21" i="5" a="1"/>
  <c r="I22" i="5" a="1"/>
  <c r="K22" i="5" s="1"/>
  <c r="J22" i="5" a="1"/>
  <c r="L22" i="5" a="1"/>
  <c r="M22" i="5" a="1"/>
  <c r="C23" i="5"/>
  <c r="F23" i="5" s="1"/>
  <c r="D23" i="5"/>
  <c r="E23" i="5"/>
  <c r="C24" i="5"/>
  <c r="D24" i="5"/>
  <c r="E24" i="5"/>
  <c r="F24" i="5" s="1"/>
  <c r="D30" i="5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" i="2" a="1"/>
  <c r="H3" i="2"/>
  <c r="I3" i="2" s="1"/>
  <c r="J3" i="2" s="1"/>
  <c r="H4" i="2"/>
  <c r="I4" i="2" s="1"/>
  <c r="J4" i="2" s="1"/>
  <c r="H5" i="2"/>
  <c r="I5" i="2" s="1"/>
  <c r="J5" i="2" s="1"/>
  <c r="H6" i="2"/>
  <c r="I6" i="2" s="1"/>
  <c r="J6" i="2" s="1"/>
  <c r="K10" i="2"/>
  <c r="L10" i="2"/>
  <c r="C12" i="5" l="1"/>
  <c r="E12" i="5"/>
  <c r="D12" i="5"/>
  <c r="D15" i="5"/>
  <c r="C13" i="5"/>
  <c r="D13" i="5"/>
  <c r="D18" i="5"/>
  <c r="E15" i="5"/>
  <c r="D14" i="5"/>
  <c r="E14" i="5"/>
  <c r="E19" i="5"/>
  <c r="C20" i="5"/>
  <c r="F20" i="5" s="1"/>
  <c r="D20" i="5"/>
  <c r="C15" i="5"/>
  <c r="E20" i="5"/>
  <c r="D21" i="5"/>
  <c r="C21" i="5"/>
  <c r="C16" i="5"/>
  <c r="E16" i="5"/>
  <c r="D17" i="5"/>
  <c r="E18" i="5"/>
  <c r="D19" i="5"/>
  <c r="E21" i="5"/>
  <c r="C22" i="5"/>
  <c r="D22" i="5"/>
  <c r="E13" i="5"/>
  <c r="E22" i="5"/>
  <c r="C14" i="5"/>
  <c r="F14" i="5" s="1"/>
  <c r="E17" i="5"/>
  <c r="D16" i="5"/>
  <c r="C17" i="5"/>
  <c r="F17" i="5" s="1"/>
  <c r="C18" i="5"/>
  <c r="C19" i="5"/>
  <c r="J12" i="5"/>
  <c r="K12" i="5"/>
  <c r="I13" i="5"/>
  <c r="I14" i="5"/>
  <c r="J14" i="5"/>
  <c r="K14" i="5"/>
  <c r="J13" i="5"/>
  <c r="I15" i="5"/>
  <c r="J15" i="5"/>
  <c r="K15" i="5" s="1"/>
  <c r="I12" i="5"/>
  <c r="K13" i="5"/>
  <c r="K19" i="5"/>
  <c r="L19" i="5" a="1"/>
  <c r="D29" i="5" s="1"/>
  <c r="M19" i="5" a="1"/>
  <c r="K20" i="5"/>
  <c r="M20" i="5" a="1"/>
  <c r="L20" i="5" a="1"/>
  <c r="K21" i="5"/>
  <c r="L21" i="5" a="1"/>
  <c r="M21" i="5" a="1"/>
  <c r="D27" i="5" l="1"/>
  <c r="F12" i="5"/>
  <c r="D28" i="5"/>
  <c r="M12" i="5"/>
  <c r="L12" i="5"/>
  <c r="M14" i="5"/>
  <c r="L14" i="5"/>
  <c r="M13" i="5"/>
  <c r="L13" i="5"/>
  <c r="M15" i="5"/>
  <c r="L15" i="5"/>
  <c r="F13" i="5"/>
  <c r="F15" i="5"/>
  <c r="F16" i="5"/>
  <c r="F21" i="5"/>
  <c r="F22" i="5"/>
  <c r="F18" i="5"/>
  <c r="F1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<sst xmlns="http://schemas.openxmlformats.org/spreadsheetml/2006/main" count="1960" uniqueCount="169">
  <si>
    <t>9 EA</t>
    <phoneticPr fontId="2" type="noConversion"/>
  </si>
  <si>
    <t>57,000원</t>
  </si>
  <si>
    <t>신라면</t>
  </si>
  <si>
    <t>8 EA</t>
    <phoneticPr fontId="2" type="noConversion"/>
  </si>
  <si>
    <t>52,000원</t>
  </si>
  <si>
    <t>고래밥</t>
  </si>
  <si>
    <t>8 EA</t>
  </si>
  <si>
    <t>32,000원</t>
  </si>
  <si>
    <t>포카칩</t>
  </si>
  <si>
    <t>5 EA</t>
    <phoneticPr fontId="2" type="noConversion"/>
  </si>
  <si>
    <t>54,000원</t>
  </si>
  <si>
    <t>새우깡</t>
  </si>
  <si>
    <t>7 EA</t>
  </si>
  <si>
    <t>84,000원</t>
  </si>
  <si>
    <t>펩시콜라</t>
  </si>
  <si>
    <t>74,000원</t>
  </si>
  <si>
    <t>카페라떼</t>
  </si>
  <si>
    <t>4 EA</t>
  </si>
  <si>
    <t>87,000원</t>
  </si>
  <si>
    <t>아메리카노</t>
  </si>
  <si>
    <t>가격</t>
    <phoneticPr fontId="2" type="noConversion"/>
  </si>
  <si>
    <t>수량</t>
  </si>
  <si>
    <t>단가</t>
  </si>
  <si>
    <t>제품명</t>
  </si>
  <si>
    <t>롯데</t>
  </si>
  <si>
    <t>아이스크림</t>
  </si>
  <si>
    <t>수박바</t>
  </si>
  <si>
    <t>P014</t>
  </si>
  <si>
    <t>부라보콘</t>
  </si>
  <si>
    <t>P013</t>
  </si>
  <si>
    <t>빙그레</t>
  </si>
  <si>
    <t>돼지바</t>
  </si>
  <si>
    <t>P012</t>
  </si>
  <si>
    <t>오리온</t>
  </si>
  <si>
    <t>빵</t>
  </si>
  <si>
    <t>초코파이빵</t>
  </si>
  <si>
    <t xml:space="preserve"> P011</t>
    <phoneticPr fontId="2" type="noConversion"/>
  </si>
  <si>
    <t>삼립</t>
  </si>
  <si>
    <t>식빵</t>
  </si>
  <si>
    <t xml:space="preserve"> P010</t>
    <phoneticPr fontId="2" type="noConversion"/>
  </si>
  <si>
    <t>합계</t>
    <phoneticPr fontId="2" type="noConversion"/>
  </si>
  <si>
    <t>단팥빵</t>
  </si>
  <si>
    <t>P009</t>
  </si>
  <si>
    <t>오뚜기</t>
  </si>
  <si>
    <t>라면</t>
  </si>
  <si>
    <t>진라면</t>
  </si>
  <si>
    <t>P008</t>
  </si>
  <si>
    <t>농심</t>
  </si>
  <si>
    <t xml:space="preserve"> P007</t>
    <phoneticPr fontId="2" type="noConversion"/>
  </si>
  <si>
    <t>과자</t>
  </si>
  <si>
    <t>P006</t>
  </si>
  <si>
    <t>P011</t>
    <phoneticPr fontId="2" type="noConversion"/>
  </si>
  <si>
    <t>P005</t>
  </si>
  <si>
    <t>P007</t>
    <phoneticPr fontId="2" type="noConversion"/>
  </si>
  <si>
    <t xml:space="preserve"> P004</t>
    <phoneticPr fontId="2" type="noConversion"/>
  </si>
  <si>
    <t>P005</t>
    <phoneticPr fontId="2" type="noConversion"/>
  </si>
  <si>
    <t>펩시</t>
  </si>
  <si>
    <t>음료</t>
  </si>
  <si>
    <t xml:space="preserve">P003 </t>
    <phoneticPr fontId="2" type="noConversion"/>
  </si>
  <si>
    <t>P003</t>
    <phoneticPr fontId="2" type="noConversion"/>
  </si>
  <si>
    <t>스타벅스</t>
  </si>
  <si>
    <t xml:space="preserve">P002 </t>
    <phoneticPr fontId="2" type="noConversion"/>
  </si>
  <si>
    <t>P001</t>
    <phoneticPr fontId="2" type="noConversion"/>
  </si>
  <si>
    <t>금액</t>
    <phoneticPr fontId="2" type="noConversion"/>
  </si>
  <si>
    <t>수량</t>
    <phoneticPr fontId="2" type="noConversion"/>
  </si>
  <si>
    <t>가격</t>
  </si>
  <si>
    <t>대분류</t>
    <phoneticPr fontId="7" type="noConversion"/>
  </si>
  <si>
    <t>제품코드</t>
  </si>
  <si>
    <t>브랜드</t>
  </si>
  <si>
    <t>대분류</t>
  </si>
  <si>
    <t>오피스</t>
  </si>
  <si>
    <t>가맹</t>
  </si>
  <si>
    <t>GS25 상무지구점</t>
  </si>
  <si>
    <t>광주</t>
  </si>
  <si>
    <t>유흥</t>
  </si>
  <si>
    <t>GS25 충장로점</t>
  </si>
  <si>
    <t>학원</t>
  </si>
  <si>
    <t>GS25 유성대학로점</t>
  </si>
  <si>
    <t>대전</t>
  </si>
  <si>
    <t>GS25 둔산점</t>
  </si>
  <si>
    <t>주택</t>
  </si>
  <si>
    <t>GS25 수성못점</t>
  </si>
  <si>
    <t>대구</t>
  </si>
  <si>
    <t>GS25 동성로점</t>
  </si>
  <si>
    <t>GS25 부산대앞점</t>
  </si>
  <si>
    <t>부산</t>
  </si>
  <si>
    <t>GS25 남포동점</t>
  </si>
  <si>
    <t>GS25 해운대해변점</t>
  </si>
  <si>
    <t>GS25 서면중앙점</t>
  </si>
  <si>
    <t>GS25 안양범계점</t>
  </si>
  <si>
    <t>경기</t>
  </si>
  <si>
    <t>GS25 용인수지점</t>
  </si>
  <si>
    <t>GS25 판교테크노점</t>
  </si>
  <si>
    <t>GS25 마포공덕점</t>
  </si>
  <si>
    <t>서울</t>
  </si>
  <si>
    <t>GS25 잠실롯데월드점</t>
  </si>
  <si>
    <t>GS25 여의도IFC점</t>
  </si>
  <si>
    <t>고객수</t>
    <phoneticPr fontId="2" type="noConversion"/>
  </si>
  <si>
    <t>직영</t>
  </si>
  <si>
    <t>GS25 명동중앙점</t>
  </si>
  <si>
    <t>GS25 홍대입구점</t>
  </si>
  <si>
    <t>GS25 강남역점</t>
  </si>
  <si>
    <t>권역</t>
    <phoneticPr fontId="2" type="noConversion"/>
  </si>
  <si>
    <t>담배제외매출</t>
  </si>
  <si>
    <t>담배매출액</t>
  </si>
  <si>
    <t>총매출액</t>
  </si>
  <si>
    <t>매장평수</t>
  </si>
  <si>
    <t>상권유형</t>
  </si>
  <si>
    <t>운영타입</t>
  </si>
  <si>
    <t>지점명</t>
  </si>
  <si>
    <t>GS25 전주객사점</t>
  </si>
  <si>
    <t>전북</t>
  </si>
  <si>
    <t>GS25 아산배방점</t>
  </si>
  <si>
    <t>충남</t>
  </si>
  <si>
    <t>GS25 천안신부동점</t>
  </si>
  <si>
    <t>GS25 청주성안길점</t>
  </si>
  <si>
    <t>충북</t>
  </si>
  <si>
    <t>GS25 속초해변점</t>
  </si>
  <si>
    <t>강원</t>
  </si>
  <si>
    <t>GS25 춘천명동점</t>
  </si>
  <si>
    <t>GS25 세종호수공원점</t>
  </si>
  <si>
    <t>세종</t>
  </si>
  <si>
    <t>GS25 삼산동점</t>
  </si>
  <si>
    <t>울산</t>
  </si>
  <si>
    <t>GS25 인천공항T2점</t>
  </si>
  <si>
    <t>인천</t>
  </si>
  <si>
    <t>GS25 송도센트럴점</t>
  </si>
  <si>
    <t>GS25 부평역점</t>
  </si>
  <si>
    <t>GS25 분당서현점</t>
  </si>
  <si>
    <t>GS25 일산킨텍스점</t>
  </si>
  <si>
    <t>GS25 수원역점</t>
  </si>
  <si>
    <t>GS25 성수역점</t>
  </si>
  <si>
    <t>GS25 광화문점</t>
  </si>
  <si>
    <t>GS25 대학로점</t>
  </si>
  <si>
    <t>권역(시/도)</t>
  </si>
  <si>
    <t>월</t>
  </si>
  <si>
    <t>년도</t>
  </si>
  <si>
    <t>No</t>
  </si>
  <si>
    <t>⬢ Powered by Copilot Analytics  ·  데이터 기준: Sheet3 (전체 432건 매장-월별 매출)</t>
  </si>
  <si>
    <t>🚬 담배매출 의존도</t>
  </si>
  <si>
    <t>📐 최고 평당매출 구간</t>
  </si>
  <si>
    <t>🎯 TOP 상권유형</t>
  </si>
  <si>
    <t>🏆 TOP 매출 권역</t>
  </si>
  <si>
    <t>💡 핵심 인사이트 (Copilot AI 분석)</t>
  </si>
  <si>
    <t>초대형 (30평~)</t>
  </si>
  <si>
    <t>대형 (25~29평)</t>
  </si>
  <si>
    <t>중형 (20~24평)</t>
  </si>
  <si>
    <t>소형 (~19평)</t>
  </si>
  <si>
    <t>객단가</t>
  </si>
  <si>
    <t>평당매출</t>
  </si>
  <si>
    <t>평균매출</t>
  </si>
  <si>
    <t>매장수</t>
  </si>
  <si>
    <t>평수 구간</t>
  </si>
  <si>
    <r>
      <rPr>
        <b/>
        <sz val="13"/>
        <color rgb="FF242424"/>
        <rFont val="맑은 고딕"/>
        <family val="2"/>
        <charset val="129"/>
        <scheme val="minor"/>
      </rPr>
      <t>▎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매장평수별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매출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분석</t>
    </r>
  </si>
  <si>
    <t>매출비중</t>
  </si>
  <si>
    <t>평균객단가</t>
  </si>
  <si>
    <t>담배비중</t>
  </si>
  <si>
    <t>고객수</t>
  </si>
  <si>
    <t>담배매출</t>
  </si>
  <si>
    <t>권역</t>
  </si>
  <si>
    <r>
      <rPr>
        <b/>
        <sz val="13"/>
        <color rgb="FF242424"/>
        <rFont val="맑은 고딕"/>
        <family val="2"/>
        <charset val="129"/>
        <scheme val="minor"/>
      </rPr>
      <t>▎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상권유형별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매출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분석</t>
    </r>
  </si>
  <si>
    <r>
      <rPr>
        <b/>
        <sz val="13"/>
        <color rgb="FF242424"/>
        <rFont val="맑은 고딕"/>
        <family val="2"/>
        <charset val="129"/>
        <scheme val="minor"/>
      </rPr>
      <t>▎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권역별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매출</t>
    </r>
    <r>
      <rPr>
        <b/>
        <sz val="13"/>
        <color rgb="FF242424"/>
        <rFont val="Segoe UI"/>
        <family val="2"/>
      </rPr>
      <t xml:space="preserve"> </t>
    </r>
    <r>
      <rPr>
        <b/>
        <sz val="13"/>
        <color rgb="FF242424"/>
        <rFont val="맑은 고딕"/>
        <family val="2"/>
        <charset val="129"/>
        <scheme val="minor"/>
      </rPr>
      <t>분석</t>
    </r>
  </si>
  <si>
    <t>평균 객단가</t>
  </si>
  <si>
    <t>총 고객 수</t>
  </si>
  <si>
    <t>총 담배 매출액</t>
  </si>
  <si>
    <t>총 매출액 (전체)</t>
  </si>
  <si>
    <t>📊 권역별 · 상권유형별 · 매장평수별 매출 현황 분석</t>
  </si>
  <si>
    <t>⬢  Copilot Analytics   |   GS25 매장 매출 인사이트 대시보드</t>
  </si>
  <si>
    <t>현재 시트의 표를 분석하는 FILTER 함수 대시보드를 작성하세요.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</si>
</sst>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₩&quot;#,##0"/>
    <numFmt numFmtId="177" formatCode="0.0%"/>
    <numFmt numFmtId="178" formatCode="#,##0&quot;명&quot;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i/>
      <sz val="9"/>
      <color rgb="FF605E5C"/>
      <name val="Segoe UI"/>
      <family val="2"/>
    </font>
    <font>
      <sz val="11"/>
      <color rgb="FF242424"/>
      <name val="Segoe UI"/>
      <family val="2"/>
    </font>
    <font>
      <b/>
      <sz val="11"/>
      <color rgb="FF48A7DD"/>
      <name val="Segoe UI"/>
      <family val="2"/>
    </font>
    <font>
      <b/>
      <sz val="11"/>
      <color rgb="FFFF4F8B"/>
      <name val="Segoe UI"/>
      <family val="2"/>
    </font>
    <font>
      <b/>
      <sz val="11"/>
      <color rgb="FF9D4ADC"/>
      <name val="Segoe UI"/>
      <family val="2"/>
    </font>
    <font>
      <b/>
      <sz val="11"/>
      <color rgb="FF0078D4"/>
      <name val="Segoe UI"/>
      <family val="2"/>
    </font>
    <font>
      <b/>
      <sz val="13"/>
      <color rgb="FF242424"/>
      <name val="Segoe UI"/>
      <family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11"/>
      <color rgb="FFFFFFFF"/>
      <name val="Segoe UI"/>
      <family val="2"/>
    </font>
    <font>
      <b/>
      <sz val="13"/>
      <color rgb="FF242424"/>
      <name val="맑은 고딕"/>
      <family val="2"/>
      <charset val="129"/>
      <scheme val="minor"/>
    </font>
    <font>
      <sz val="9"/>
      <color rgb="FF605E5C"/>
      <name val="Segoe UI"/>
      <family val="2"/>
    </font>
    <font>
      <b/>
      <sz val="20"/>
      <color rgb="FF0078D4"/>
      <name val="Segoe UI"/>
      <family val="2"/>
    </font>
    <font>
      <b/>
      <sz val="10"/>
      <color rgb="FF605E5C"/>
      <name val="Segoe UI"/>
      <family val="2"/>
    </font>
    <font>
      <i/>
      <sz val="11"/>
      <color rgb="FF605E5C"/>
      <name val="Segoe UI"/>
      <family val="2"/>
    </font>
    <font>
      <b/>
      <sz val="18"/>
      <color rgb="FFFFFFFF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rgb="FF00264C"/>
        <bgColor indexed="64"/>
      </patternFill>
    </fill>
    <fill>
      <patternFill patternType="solid">
        <fgColor rgb="FF002C58"/>
        <bgColor indexed="64"/>
      </patternFill>
    </fill>
    <fill>
      <patternFill patternType="solid">
        <fgColor rgb="FF002448"/>
        <bgColor indexed="64"/>
      </patternFill>
    </fill>
    <fill>
      <patternFill patternType="solid">
        <fgColor rgb="FFF5F5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4F8B"/>
        <bgColor indexed="64"/>
      </patternFill>
    </fill>
    <fill>
      <patternFill patternType="solid">
        <fgColor rgb="FF9D4ADC"/>
        <bgColor indexed="64"/>
      </patternFill>
    </fill>
    <fill>
      <patternFill patternType="solid">
        <fgColor rgb="FF0078D4"/>
        <bgColor indexed="64"/>
      </patternFill>
    </fill>
  </fills>
  <borders count="2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hair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 style="hair">
        <color theme="0" tint="-0.34998626667073579"/>
      </left>
      <right style="medium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34998626667073579"/>
      </left>
      <right style="hair">
        <color theme="0" tint="-0.34998626667073579"/>
      </right>
      <top style="thin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rgb="FFE1E1E1"/>
      </right>
      <top style="thin">
        <color rgb="FFE1E1E1"/>
      </top>
      <bottom style="thin">
        <color rgb="FFE1E1E1"/>
      </bottom>
      <diagonal/>
    </border>
    <border>
      <left/>
      <right/>
      <top style="thin">
        <color rgb="FFE1E1E1"/>
      </top>
      <bottom style="thin">
        <color rgb="FFE1E1E1"/>
      </bottom>
      <diagonal/>
    </border>
    <border>
      <left style="thick">
        <color rgb="FF48A7DD"/>
      </left>
      <right/>
      <top style="thin">
        <color rgb="FFE1E1E1"/>
      </top>
      <bottom style="thin">
        <color rgb="FFE1E1E1"/>
      </bottom>
      <diagonal/>
    </border>
    <border>
      <left/>
      <right style="thin">
        <color rgb="FFE1E1E1"/>
      </right>
      <top style="thin">
        <color rgb="FFE1E1E1"/>
      </top>
      <bottom/>
      <diagonal/>
    </border>
    <border>
      <left/>
      <right/>
      <top style="thin">
        <color rgb="FFE1E1E1"/>
      </top>
      <bottom/>
      <diagonal/>
    </border>
    <border>
      <left style="thick">
        <color rgb="FFFF4F8B"/>
      </left>
      <right/>
      <top style="thin">
        <color rgb="FFE1E1E1"/>
      </top>
      <bottom/>
      <diagonal/>
    </border>
    <border>
      <left style="thick">
        <color rgb="FF9D4ADC"/>
      </left>
      <right/>
      <top style="thin">
        <color rgb="FFE1E1E1"/>
      </top>
      <bottom/>
      <diagonal/>
    </border>
    <border>
      <left style="thick">
        <color rgb="FF0078D4"/>
      </left>
      <right/>
      <top/>
      <bottom/>
      <diagonal/>
    </border>
    <border>
      <left/>
      <right/>
      <top/>
      <bottom style="thin">
        <color rgb="FFE1E1E1"/>
      </bottom>
      <diagonal/>
    </border>
    <border>
      <left/>
      <right style="thin">
        <color rgb="FFE1E1E1"/>
      </right>
      <top/>
      <bottom style="thin">
        <color rgb="FFE1E1E1"/>
      </bottom>
      <diagonal/>
    </border>
    <border>
      <left style="thick">
        <color rgb="FF0078D4"/>
      </left>
      <right/>
      <top/>
      <bottom style="thin">
        <color rgb="FFE1E1E1"/>
      </bottom>
      <diagonal/>
    </border>
    <border>
      <left/>
      <right style="thin">
        <color rgb="FFE1E1E1"/>
      </right>
      <top/>
      <bottom/>
      <diagonal/>
    </border>
    <border>
      <left style="thick">
        <color rgb="FF0078D4"/>
      </left>
      <right/>
      <top style="thin">
        <color rgb="FFE1E1E1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right" vertical="center"/>
    </xf>
    <xf numFmtId="0" fontId="4" fillId="0" borderId="1" xfId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>
      <alignment vertical="center"/>
    </xf>
    <xf numFmtId="3" fontId="4" fillId="0" borderId="2" xfId="1" applyNumberFormat="1" applyFont="1" applyBorder="1" applyAlignment="1">
      <alignment horizontal="right" vertical="center"/>
    </xf>
    <xf numFmtId="0" fontId="4" fillId="0" borderId="2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3" fontId="4" fillId="0" borderId="0" xfId="1" applyNumberFormat="1" applyFont="1">
      <alignment vertical="center"/>
    </xf>
    <xf numFmtId="3" fontId="4" fillId="0" borderId="3" xfId="1" applyNumberFormat="1" applyFont="1" applyBorder="1">
      <alignment vertical="center"/>
    </xf>
    <xf numFmtId="3" fontId="4" fillId="0" borderId="4" xfId="1" applyNumberFormat="1" applyFont="1" applyBorder="1">
      <alignment vertical="center"/>
    </xf>
    <xf numFmtId="3" fontId="4" fillId="0" borderId="8" xfId="1" applyNumberFormat="1" applyFont="1" applyBorder="1">
      <alignment vertical="center"/>
    </xf>
    <xf numFmtId="3" fontId="4" fillId="0" borderId="9" xfId="1" applyNumberFormat="1" applyFont="1" applyBorder="1">
      <alignment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3" fontId="4" fillId="0" borderId="12" xfId="1" applyNumberFormat="1" applyFont="1" applyBorder="1">
      <alignment vertical="center"/>
    </xf>
    <xf numFmtId="3" fontId="4" fillId="0" borderId="11" xfId="1" applyNumberFormat="1" applyFont="1" applyBorder="1">
      <alignment vertical="center"/>
    </xf>
    <xf numFmtId="3" fontId="6" fillId="3" borderId="12" xfId="1" applyNumberFormat="1" applyFont="1" applyFill="1" applyBorder="1" applyAlignment="1">
      <alignment horizontal="center" vertical="center"/>
    </xf>
    <xf numFmtId="3" fontId="6" fillId="3" borderId="11" xfId="1" applyNumberFormat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3" fontId="6" fillId="3" borderId="2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3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5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8" fillId="2" borderId="0" xfId="0" applyFont="1" applyFill="1" applyAlignment="1">
      <alignment horizontal="center" vertical="center" wrapText="1"/>
    </xf>
    <xf numFmtId="0" fontId="0" fillId="5" borderId="0" xfId="0" applyFill="1">
      <alignment vertical="center"/>
    </xf>
    <xf numFmtId="176" fontId="16" fillId="6" borderId="14" xfId="0" applyNumberFormat="1" applyFont="1" applyFill="1" applyBorder="1" applyAlignment="1">
      <alignment horizontal="right" vertical="center" indent="1"/>
    </xf>
    <xf numFmtId="0" fontId="17" fillId="6" borderId="14" xfId="0" applyFont="1" applyFill="1" applyBorder="1" applyAlignment="1">
      <alignment vertical="center" indent="1"/>
    </xf>
    <xf numFmtId="3" fontId="16" fillId="6" borderId="14" xfId="0" applyNumberFormat="1" applyFont="1" applyFill="1" applyBorder="1" applyAlignment="1">
      <alignment horizontal="right" vertical="center" indent="1"/>
    </xf>
    <xf numFmtId="176" fontId="16" fillId="6" borderId="21" xfId="0" applyNumberFormat="1" applyFont="1" applyFill="1" applyBorder="1" applyAlignment="1">
      <alignment horizontal="right" vertical="center" indent="1"/>
    </xf>
    <xf numFmtId="3" fontId="16" fillId="6" borderId="21" xfId="0" applyNumberFormat="1" applyFont="1" applyFill="1" applyBorder="1" applyAlignment="1">
      <alignment horizontal="right" vertical="center" indent="1"/>
    </xf>
    <xf numFmtId="0" fontId="17" fillId="6" borderId="21" xfId="0" applyFont="1" applyFill="1" applyBorder="1" applyAlignment="1">
      <alignment vertical="center" indent="1"/>
    </xf>
    <xf numFmtId="0" fontId="18" fillId="7" borderId="0" xfId="0" applyFont="1" applyFill="1" applyAlignment="1">
      <alignment horizontal="center" vertical="center"/>
    </xf>
    <xf numFmtId="177" fontId="16" fillId="6" borderId="14" xfId="0" applyNumberFormat="1" applyFont="1" applyFill="1" applyBorder="1" applyAlignment="1">
      <alignment horizontal="right" vertical="center" indent="1"/>
    </xf>
    <xf numFmtId="177" fontId="16" fillId="6" borderId="21" xfId="0" applyNumberFormat="1" applyFont="1" applyFill="1" applyBorder="1" applyAlignment="1">
      <alignment horizontal="right" vertical="center" indent="1"/>
    </xf>
    <xf numFmtId="0" fontId="18" fillId="8" borderId="0" xfId="0" applyFont="1" applyFill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0" fillId="6" borderId="22" xfId="0" applyFill="1" applyBorder="1">
      <alignment vertical="center"/>
    </xf>
    <xf numFmtId="0" fontId="0" fillId="6" borderId="21" xfId="0" applyFill="1" applyBorder="1">
      <alignment vertical="center"/>
    </xf>
    <xf numFmtId="0" fontId="20" fillId="6" borderId="23" xfId="0" applyFont="1" applyFill="1" applyBorder="1" applyAlignment="1">
      <alignment vertical="center" indent="1"/>
    </xf>
    <xf numFmtId="0" fontId="0" fillId="6" borderId="24" xfId="0" applyFill="1" applyBorder="1">
      <alignment vertical="center"/>
    </xf>
    <xf numFmtId="0" fontId="0" fillId="6" borderId="0" xfId="0" applyFill="1">
      <alignment vertical="center"/>
    </xf>
    <xf numFmtId="176" fontId="21" fillId="6" borderId="20" xfId="0" applyNumberFormat="1" applyFont="1" applyFill="1" applyBorder="1" applyAlignment="1">
      <alignment vertical="center" indent="1"/>
    </xf>
    <xf numFmtId="178" fontId="21" fillId="6" borderId="20" xfId="0" applyNumberFormat="1" applyFont="1" applyFill="1" applyBorder="1" applyAlignment="1">
      <alignment vertical="center" indent="1"/>
    </xf>
    <xf numFmtId="0" fontId="0" fillId="6" borderId="16" xfId="0" applyFill="1" applyBorder="1">
      <alignment vertical="center"/>
    </xf>
    <xf numFmtId="0" fontId="0" fillId="6" borderId="17" xfId="0" applyFill="1" applyBorder="1">
      <alignment vertical="center"/>
    </xf>
    <xf numFmtId="0" fontId="22" fillId="6" borderId="25" xfId="0" applyFont="1" applyFill="1" applyBorder="1" applyAlignment="1">
      <alignment vertical="center" indent="1"/>
    </xf>
    <xf numFmtId="0" fontId="4" fillId="0" borderId="7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11" fillId="6" borderId="15" xfId="0" applyFont="1" applyFill="1" applyBorder="1" applyAlignment="1">
      <alignment vertical="center" indent="1"/>
    </xf>
    <xf numFmtId="0" fontId="11" fillId="6" borderId="14" xfId="0" applyFont="1" applyFill="1" applyBorder="1" applyAlignment="1">
      <alignment vertical="center" indent="1"/>
    </xf>
    <xf numFmtId="0" fontId="10" fillId="6" borderId="14" xfId="0" applyFont="1" applyFill="1" applyBorder="1" applyAlignment="1">
      <alignment vertical="center" indent="1"/>
    </xf>
    <xf numFmtId="0" fontId="10" fillId="6" borderId="13" xfId="0" applyFont="1" applyFill="1" applyBorder="1" applyAlignment="1">
      <alignment vertical="center" indent="1"/>
    </xf>
    <xf numFmtId="0" fontId="9" fillId="5" borderId="0" xfId="0" applyFont="1" applyFill="1" applyAlignment="1">
      <alignment horizontal="center" vertical="center"/>
    </xf>
    <xf numFmtId="0" fontId="14" fillId="6" borderId="20" xfId="0" applyFont="1" applyFill="1" applyBorder="1" applyAlignment="1">
      <alignment vertical="center" indent="1"/>
    </xf>
    <xf numFmtId="0" fontId="14" fillId="6" borderId="0" xfId="0" applyFont="1" applyFill="1" applyAlignment="1">
      <alignment vertical="center" indent="1"/>
    </xf>
    <xf numFmtId="0" fontId="10" fillId="6" borderId="17" xfId="0" applyFont="1" applyFill="1" applyBorder="1" applyAlignment="1">
      <alignment vertical="center" indent="1"/>
    </xf>
    <xf numFmtId="0" fontId="10" fillId="6" borderId="16" xfId="0" applyFont="1" applyFill="1" applyBorder="1" applyAlignment="1">
      <alignment vertical="center" indent="1"/>
    </xf>
    <xf numFmtId="0" fontId="13" fillId="6" borderId="19" xfId="0" applyFont="1" applyFill="1" applyBorder="1" applyAlignment="1">
      <alignment vertical="center" indent="1"/>
    </xf>
    <xf numFmtId="0" fontId="13" fillId="6" borderId="17" xfId="0" applyFont="1" applyFill="1" applyBorder="1" applyAlignment="1">
      <alignment vertical="center" indent="1"/>
    </xf>
    <xf numFmtId="0" fontId="12" fillId="6" borderId="18" xfId="0" applyFont="1" applyFill="1" applyBorder="1" applyAlignment="1">
      <alignment vertical="center" indent="1"/>
    </xf>
    <xf numFmtId="0" fontId="12" fillId="6" borderId="17" xfId="0" applyFont="1" applyFill="1" applyBorder="1" applyAlignment="1">
      <alignment vertical="center" indent="1"/>
    </xf>
    <xf numFmtId="0" fontId="15" fillId="5" borderId="0" xfId="0" applyFont="1" applyFill="1">
      <alignment vertical="center"/>
    </xf>
    <xf numFmtId="0" fontId="24" fillId="9" borderId="0" xfId="0" applyFont="1" applyFill="1" applyAlignment="1">
      <alignment horizontal="left" vertical="center" indent="1"/>
    </xf>
    <xf numFmtId="0" fontId="23" fillId="5" borderId="0" xfId="0" applyFont="1" applyFill="1">
      <alignment vertical="center"/>
    </xf>
  </cellXfs>
  <cellStyles count="2">
    <cellStyle name="표준" xfId="0" builtinId="0"/>
    <cellStyle name="표준 2" xfId="1" xr:uid="{86F80E16-D539-4A4D-A25A-FAF13C685B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altLang="en-US"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/>
                <a:ea typeface="Segoe UI"/>
                <a:cs typeface="Segoe UI"/>
              </a:defRPr>
            </a:pPr>
            <a:r>
              <a:rPr lang="ko-KR"/>
              <a:t>권역별 총매출액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altLang="en-US"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"/>
              <a:ea typeface="Segoe UI"/>
              <a:cs typeface="Segoe UI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'4. 대시보드 예제(코파일럿)'!$C$11</c:f>
              <c:strCache>
                <c:ptCount val="1"/>
                <c:pt idx="0">
                  <c:v>총매출액</c:v>
                </c:pt>
              </c:strCache>
            </c:strRef>
          </c:tx>
          <c:spPr>
            <a:solidFill>
              <a:srgbClr val="0078D4"/>
            </a:solidFill>
            <a:ln>
              <a:noFill/>
            </a:ln>
            <a:effectLst/>
          </c:spPr>
          <c:invertIfNegative val="0"/>
          <c:cat>
            <c:strRef>
              <c:f>'4. 대시보드 예제(코파일럿)'!$B$12:$B$24</c:f>
              <c:strCache>
                <c:ptCount val="13"/>
                <c:pt idx="0">
                  <c:v>서울</c:v>
                </c:pt>
                <c:pt idx="1">
                  <c:v>경기</c:v>
                </c:pt>
                <c:pt idx="2">
                  <c:v>인천</c:v>
                </c:pt>
                <c:pt idx="3">
                  <c:v>부산</c:v>
                </c:pt>
                <c:pt idx="4">
                  <c:v>대구</c:v>
                </c:pt>
                <c:pt idx="5">
                  <c:v>대전</c:v>
                </c:pt>
                <c:pt idx="6">
                  <c:v>광주</c:v>
                </c:pt>
                <c:pt idx="7">
                  <c:v>울산</c:v>
                </c:pt>
                <c:pt idx="8">
                  <c:v>세종</c:v>
                </c:pt>
                <c:pt idx="9">
                  <c:v>강원</c:v>
                </c:pt>
                <c:pt idx="10">
                  <c:v>충북</c:v>
                </c:pt>
                <c:pt idx="11">
                  <c:v>충남</c:v>
                </c:pt>
                <c:pt idx="12">
                  <c:v>전북</c:v>
                </c:pt>
              </c:strCache>
            </c:strRef>
          </c:cat>
          <c:val>
            <c:numRef>
              <c:f>'4. 대시보드 예제(코파일럿)'!$C$12:$C$24</c:f>
              <c:numCache>
                <c:formatCode>"₩"#,##0</c:formatCode>
                <c:ptCount val="13"/>
                <c:pt idx="0">
                  <c:v>8317200000</c:v>
                </c:pt>
                <c:pt idx="1">
                  <c:v>4370100000</c:v>
                </c:pt>
                <c:pt idx="2">
                  <c:v>2948600000</c:v>
                </c:pt>
                <c:pt idx="3">
                  <c:v>2891500000</c:v>
                </c:pt>
                <c:pt idx="4">
                  <c:v>1256000000</c:v>
                </c:pt>
                <c:pt idx="5">
                  <c:v>1160300000</c:v>
                </c:pt>
                <c:pt idx="6">
                  <c:v>1257800000</c:v>
                </c:pt>
                <c:pt idx="7">
                  <c:v>619100000</c:v>
                </c:pt>
                <c:pt idx="8">
                  <c:v>592700000</c:v>
                </c:pt>
                <c:pt idx="9">
                  <c:v>1135900000</c:v>
                </c:pt>
                <c:pt idx="10">
                  <c:v>588400000</c:v>
                </c:pt>
                <c:pt idx="11">
                  <c:v>1115000000</c:v>
                </c:pt>
                <c:pt idx="12">
                  <c:v>547700000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C-4DF6-B3BD-78F070774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25971328"/>
        <c:axId val="1547835343"/>
      </c:barChart>
      <c:catAx>
        <c:axId val="1825971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7835343"/>
        <c:crosses val="autoZero"/>
        <c:auto val="1"/>
        <c:lblAlgn val="ctr"/>
        <c:lblOffset val="100"/>
        <c:noMultiLvlLbl val="0"/>
      </c:catAx>
      <c:valAx>
        <c:axId val="1547835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₩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25971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altLang="en-US"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/>
                <a:ea typeface="Segoe UI"/>
                <a:cs typeface="Segoe UI"/>
              </a:defRPr>
            </a:pPr>
            <a:r>
              <a:rPr lang="ko-KR"/>
              <a:t>상권유형별 매출 비중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altLang="en-US"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"/>
              <a:ea typeface="Segoe UI"/>
              <a:cs typeface="Segoe UI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1"/>
          <c:order val="0"/>
          <c:tx>
            <c:strRef>
              <c:f>'4. 대시보드 예제(코파일럿)'!$J$11</c:f>
              <c:strCache>
                <c:ptCount val="1"/>
                <c:pt idx="0">
                  <c:v>총매출액</c:v>
                </c:pt>
              </c:strCache>
            </c:strRef>
          </c:tx>
          <c:dPt>
            <c:idx val="0"/>
            <c:bubble3D val="0"/>
            <c:spPr>
              <a:solidFill>
                <a:srgbClr val="0078D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977-40C1-9BFD-046A84272CE9}"/>
              </c:ext>
            </c:extLst>
          </c:dPt>
          <c:dPt>
            <c:idx val="1"/>
            <c:bubble3D val="0"/>
            <c:spPr>
              <a:solidFill>
                <a:srgbClr val="48A7D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977-40C1-9BFD-046A84272CE9}"/>
              </c:ext>
            </c:extLst>
          </c:dPt>
          <c:dPt>
            <c:idx val="2"/>
            <c:bubble3D val="0"/>
            <c:spPr>
              <a:solidFill>
                <a:srgbClr val="9D4AD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977-40C1-9BFD-046A84272CE9}"/>
              </c:ext>
            </c:extLst>
          </c:dPt>
          <c:dPt>
            <c:idx val="3"/>
            <c:bubble3D val="0"/>
            <c:spPr>
              <a:solidFill>
                <a:srgbClr val="FF4F8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977-40C1-9BFD-046A84272C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'4. 대시보드 예제(코파일럿)'!$H$12:$H$15</c:f>
              <c:strCache>
                <c:ptCount val="4"/>
                <c:pt idx="0">
                  <c:v>오피스</c:v>
                </c:pt>
                <c:pt idx="1">
                  <c:v>유흥</c:v>
                </c:pt>
                <c:pt idx="2">
                  <c:v>주택</c:v>
                </c:pt>
                <c:pt idx="3">
                  <c:v>학원</c:v>
                </c:pt>
              </c:strCache>
            </c:strRef>
          </c:cat>
          <c:val>
            <c:numRef>
              <c:f>'4. 대시보드 예제(코파일럿)'!$J$12:$J$15</c:f>
              <c:numCache>
                <c:formatCode>"₩"#,##0</c:formatCode>
                <c:ptCount val="4"/>
                <c:pt idx="0">
                  <c:v>7270900000</c:v>
                </c:pt>
                <c:pt idx="1">
                  <c:v>13504800000</c:v>
                </c:pt>
                <c:pt idx="2">
                  <c:v>4207500000</c:v>
                </c:pt>
                <c:pt idx="3">
                  <c:v>1817100000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977-40C1-9BFD-046A84272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323274</xdr:colOff>
      <xdr:row>32</xdr:row>
      <xdr:rowOff>187902</xdr:rowOff>
    </xdr:from>
    <xdr:to>
      <xdr:col>5</xdr:col>
      <xdr:colOff>464994</xdr:colOff>
      <xdr:row>51</xdr:row>
      <xdr:rowOff>89188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1EC1B19-E92C-4023-A6E1-DE441BE78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826365</xdr:colOff>
      <xdr:row>32</xdr:row>
      <xdr:rowOff>28287</xdr:rowOff>
    </xdr:from>
    <xdr:to>
      <xdr:col>11</xdr:col>
      <xdr:colOff>785090</xdr:colOff>
      <xdr:row>52</xdr:row>
      <xdr:rowOff>51666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961D0349-0C58-4E71-B6CD-99E6CA076C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76C86-4BCF-4059-96D9-446065199C53}">
  <dimension ref="A1:L25"/>
  <sheetViews>
    <sheetView tabSelected="1" zoomScaleNormal="100" workbookViewId="0"/>
  </sheetViews>
  <sheetFormatPr defaultRowHeight="17.399999999999999" x14ac:dyDescent="0.4"/>
  <cols>
    <col min="1" max="12" width="13.59765625" customWidth="1"/>
  </cols>
  <sheetData>
    <row r="1" spans="1:12" x14ac:dyDescent="0.4">
      <c r="A1" s="24" t="s">
        <v>67</v>
      </c>
      <c r="B1" s="24" t="s">
        <v>23</v>
      </c>
      <c r="C1" s="24" t="s">
        <v>69</v>
      </c>
      <c r="D1" s="24" t="s">
        <v>68</v>
      </c>
      <c r="E1" s="23" t="s">
        <v>65</v>
      </c>
      <c r="F1" s="5"/>
      <c r="G1" s="22" t="s">
        <v>67</v>
      </c>
      <c r="H1" s="21" t="s">
        <v>23</v>
      </c>
      <c r="I1" s="21" t="s">
        <v>66</v>
      </c>
      <c r="J1" s="19" t="s">
        <v>65</v>
      </c>
      <c r="K1" s="20" t="s">
        <v>64</v>
      </c>
      <c r="L1" s="19" t="s">
        <v>63</v>
      </c>
    </row>
    <row r="2" spans="1:12" x14ac:dyDescent="0.4">
      <c r="A2" s="9" t="s">
        <v>62</v>
      </c>
      <c r="B2" s="8" t="s">
        <v>19</v>
      </c>
      <c r="C2" s="8" t="s">
        <v>57</v>
      </c>
      <c r="D2" s="8" t="s">
        <v>60</v>
      </c>
      <c r="E2" s="7">
        <v>4500</v>
      </c>
      <c r="F2" s="6"/>
      <c r="G2" s="16" t="s">
        <v>62</v>
      </c>
      <c r="H2" s="15" t="e" cm="1">
        <f t="array" aca="1" ref="H2" ca="1">VLOKUP(G2,)</f>
        <v>#NAME?</v>
      </c>
      <c r="I2" s="15"/>
      <c r="J2" s="15"/>
      <c r="K2" s="18"/>
      <c r="L2" s="17"/>
    </row>
    <row r="3" spans="1:12" x14ac:dyDescent="0.4">
      <c r="A3" s="9" t="s">
        <v>61</v>
      </c>
      <c r="B3" s="8" t="s">
        <v>16</v>
      </c>
      <c r="C3" s="8" t="s">
        <v>57</v>
      </c>
      <c r="D3" s="8" t="s">
        <v>60</v>
      </c>
      <c r="E3" s="7">
        <v>5000</v>
      </c>
      <c r="F3" s="6"/>
      <c r="G3" s="16" t="s">
        <v>59</v>
      </c>
      <c r="H3" s="15" t="e">
        <f t="shared" ref="H3:J6" si="0">VLOOKUP(G3,A2:E15,2,0)</f>
        <v>#N/A</v>
      </c>
      <c r="I3" s="15" t="e">
        <f t="shared" si="0"/>
        <v>#N/A</v>
      </c>
      <c r="J3" s="15" t="e">
        <f t="shared" si="0"/>
        <v>#N/A</v>
      </c>
      <c r="K3" s="18"/>
      <c r="L3" s="17"/>
    </row>
    <row r="4" spans="1:12" x14ac:dyDescent="0.4">
      <c r="A4" s="9" t="s">
        <v>58</v>
      </c>
      <c r="B4" s="8" t="s">
        <v>14</v>
      </c>
      <c r="C4" s="8" t="s">
        <v>57</v>
      </c>
      <c r="D4" s="8" t="s">
        <v>56</v>
      </c>
      <c r="E4" s="7">
        <v>1800</v>
      </c>
      <c r="F4" s="6"/>
      <c r="G4" s="16" t="s">
        <v>55</v>
      </c>
      <c r="H4" s="15" t="str">
        <f t="shared" si="0"/>
        <v>포카칩</v>
      </c>
      <c r="I4" s="15" t="str">
        <f t="shared" si="0"/>
        <v>과자</v>
      </c>
      <c r="J4" s="15" t="str">
        <f t="shared" si="0"/>
        <v>농심</v>
      </c>
      <c r="K4" s="18"/>
      <c r="L4" s="17"/>
    </row>
    <row r="5" spans="1:12" x14ac:dyDescent="0.4">
      <c r="A5" s="9" t="s">
        <v>54</v>
      </c>
      <c r="B5" s="8" t="s">
        <v>11</v>
      </c>
      <c r="C5" s="8" t="s">
        <v>49</v>
      </c>
      <c r="D5" s="8" t="s">
        <v>47</v>
      </c>
      <c r="E5" s="7">
        <v>1500</v>
      </c>
      <c r="F5" s="6"/>
      <c r="G5" s="16" t="s">
        <v>53</v>
      </c>
      <c r="H5" s="15" t="e">
        <f t="shared" si="0"/>
        <v>#N/A</v>
      </c>
      <c r="I5" s="15" t="e">
        <f t="shared" si="0"/>
        <v>#N/A</v>
      </c>
      <c r="J5" s="15" t="e">
        <f t="shared" si="0"/>
        <v>#N/A</v>
      </c>
      <c r="K5" s="18"/>
      <c r="L5" s="17"/>
    </row>
    <row r="6" spans="1:12" x14ac:dyDescent="0.4">
      <c r="A6" s="9" t="s">
        <v>52</v>
      </c>
      <c r="B6" s="8" t="s">
        <v>8</v>
      </c>
      <c r="C6" s="8" t="s">
        <v>49</v>
      </c>
      <c r="D6" s="8" t="s">
        <v>33</v>
      </c>
      <c r="E6" s="7">
        <v>1800</v>
      </c>
      <c r="F6" s="6"/>
      <c r="G6" s="16" t="s">
        <v>51</v>
      </c>
      <c r="H6" s="15" t="e">
        <f t="shared" si="0"/>
        <v>#N/A</v>
      </c>
      <c r="I6" s="15" t="e">
        <f t="shared" si="0"/>
        <v>#N/A</v>
      </c>
      <c r="J6" s="15" t="e">
        <f t="shared" si="0"/>
        <v>#N/A</v>
      </c>
      <c r="K6" s="18"/>
      <c r="L6" s="17"/>
    </row>
    <row r="7" spans="1:12" x14ac:dyDescent="0.4">
      <c r="A7" s="9" t="s">
        <v>50</v>
      </c>
      <c r="B7" s="8" t="s">
        <v>5</v>
      </c>
      <c r="C7" s="8" t="s">
        <v>49</v>
      </c>
      <c r="D7" s="8" t="s">
        <v>47</v>
      </c>
      <c r="E7" s="7">
        <v>1200</v>
      </c>
      <c r="F7" s="6"/>
      <c r="G7" s="16"/>
      <c r="H7" s="15"/>
      <c r="I7" s="15"/>
      <c r="J7" s="15"/>
      <c r="K7" s="18"/>
      <c r="L7" s="17"/>
    </row>
    <row r="8" spans="1:12" x14ac:dyDescent="0.4">
      <c r="A8" s="9" t="s">
        <v>48</v>
      </c>
      <c r="B8" s="8" t="s">
        <v>2</v>
      </c>
      <c r="C8" s="8" t="s">
        <v>44</v>
      </c>
      <c r="D8" s="8" t="s">
        <v>47</v>
      </c>
      <c r="E8" s="7">
        <v>1600</v>
      </c>
      <c r="F8" s="6"/>
      <c r="G8" s="16"/>
      <c r="H8" s="15"/>
      <c r="I8" s="15"/>
      <c r="J8" s="15"/>
      <c r="K8" s="18"/>
      <c r="L8" s="17"/>
    </row>
    <row r="9" spans="1:12" ht="18" thickBot="1" x14ac:dyDescent="0.45">
      <c r="A9" s="9" t="s">
        <v>46</v>
      </c>
      <c r="B9" s="8" t="s">
        <v>45</v>
      </c>
      <c r="C9" s="8" t="s">
        <v>44</v>
      </c>
      <c r="D9" s="8" t="s">
        <v>43</v>
      </c>
      <c r="E9" s="7">
        <v>1500</v>
      </c>
      <c r="F9" s="6"/>
      <c r="G9" s="16"/>
      <c r="H9" s="15"/>
      <c r="I9" s="15"/>
      <c r="J9" s="15"/>
      <c r="K9" s="14"/>
      <c r="L9" s="13"/>
    </row>
    <row r="10" spans="1:12" ht="18" thickBot="1" x14ac:dyDescent="0.45">
      <c r="A10" s="9" t="s">
        <v>42</v>
      </c>
      <c r="B10" s="8" t="s">
        <v>41</v>
      </c>
      <c r="C10" s="8" t="s">
        <v>34</v>
      </c>
      <c r="D10" s="8" t="s">
        <v>37</v>
      </c>
      <c r="E10" s="7">
        <v>1500</v>
      </c>
      <c r="F10" s="6"/>
      <c r="G10" s="56" t="s">
        <v>40</v>
      </c>
      <c r="H10" s="57"/>
      <c r="I10" s="57"/>
      <c r="J10" s="58"/>
      <c r="K10" s="12">
        <f>SUM(K2:K9)</f>
        <v>0</v>
      </c>
      <c r="L10" s="11">
        <f>SUM(L2:L9)</f>
        <v>0</v>
      </c>
    </row>
    <row r="11" spans="1:12" x14ac:dyDescent="0.4">
      <c r="A11" s="9" t="s">
        <v>39</v>
      </c>
      <c r="B11" s="8" t="s">
        <v>38</v>
      </c>
      <c r="C11" s="8" t="s">
        <v>34</v>
      </c>
      <c r="D11" s="8" t="s">
        <v>37</v>
      </c>
      <c r="E11" s="7">
        <v>3000</v>
      </c>
      <c r="F11" s="6"/>
      <c r="G11" s="5"/>
      <c r="H11" s="5"/>
      <c r="I11" s="5"/>
      <c r="J11" s="10"/>
      <c r="K11" s="5"/>
      <c r="L11" s="5"/>
    </row>
    <row r="12" spans="1:12" x14ac:dyDescent="0.4">
      <c r="A12" s="9" t="s">
        <v>36</v>
      </c>
      <c r="B12" s="8" t="s">
        <v>35</v>
      </c>
      <c r="C12" s="8" t="s">
        <v>34</v>
      </c>
      <c r="D12" s="8" t="s">
        <v>33</v>
      </c>
      <c r="E12" s="7">
        <v>1800</v>
      </c>
      <c r="F12" s="6"/>
      <c r="G12" s="5"/>
      <c r="H12" s="5"/>
      <c r="I12" s="5"/>
      <c r="J12" s="10"/>
      <c r="K12" s="5"/>
      <c r="L12" s="5"/>
    </row>
    <row r="13" spans="1:12" x14ac:dyDescent="0.4">
      <c r="A13" s="9" t="s">
        <v>32</v>
      </c>
      <c r="B13" s="8" t="s">
        <v>31</v>
      </c>
      <c r="C13" s="8" t="s">
        <v>25</v>
      </c>
      <c r="D13" s="8" t="s">
        <v>30</v>
      </c>
      <c r="E13" s="7">
        <v>1500</v>
      </c>
      <c r="F13" s="6"/>
      <c r="G13" s="5"/>
      <c r="H13" s="5"/>
      <c r="I13" s="5"/>
      <c r="J13" s="10"/>
      <c r="K13" s="5"/>
      <c r="L13" s="5"/>
    </row>
    <row r="14" spans="1:12" x14ac:dyDescent="0.4">
      <c r="A14" s="9" t="s">
        <v>29</v>
      </c>
      <c r="B14" s="8" t="s">
        <v>28</v>
      </c>
      <c r="C14" s="8" t="s">
        <v>25</v>
      </c>
      <c r="D14" s="8" t="s">
        <v>24</v>
      </c>
      <c r="E14" s="7">
        <v>1800</v>
      </c>
      <c r="F14" s="6"/>
      <c r="G14" s="5"/>
      <c r="H14" s="5"/>
      <c r="I14" s="5"/>
      <c r="J14" s="10"/>
      <c r="K14" s="5"/>
      <c r="L14" s="5"/>
    </row>
    <row r="15" spans="1:12" x14ac:dyDescent="0.4">
      <c r="A15" s="9" t="s">
        <v>27</v>
      </c>
      <c r="B15" s="8" t="s">
        <v>26</v>
      </c>
      <c r="C15" s="8" t="s">
        <v>25</v>
      </c>
      <c r="D15" s="8" t="s">
        <v>24</v>
      </c>
      <c r="E15" s="7">
        <v>1000</v>
      </c>
      <c r="F15" s="6"/>
      <c r="G15" s="5"/>
      <c r="H15" s="5"/>
      <c r="I15" s="5"/>
      <c r="J15" s="5"/>
      <c r="K15" s="5"/>
      <c r="L15" s="5"/>
    </row>
    <row r="18" spans="1:4" x14ac:dyDescent="0.4">
      <c r="A18" s="4" t="s">
        <v>23</v>
      </c>
      <c r="B18" s="4" t="s">
        <v>22</v>
      </c>
      <c r="C18" s="4" t="s">
        <v>21</v>
      </c>
      <c r="D18" s="4" t="s">
        <v>20</v>
      </c>
    </row>
    <row r="19" spans="1:4" x14ac:dyDescent="0.4">
      <c r="A19" s="3" t="s">
        <v>19</v>
      </c>
      <c r="B19" s="2" t="s">
        <v>18</v>
      </c>
      <c r="C19" s="2" t="s">
        <v>17</v>
      </c>
      <c r="D19" s="1"/>
    </row>
    <row r="20" spans="1:4" x14ac:dyDescent="0.4">
      <c r="A20" s="3" t="s">
        <v>16</v>
      </c>
      <c r="B20" s="2" t="s">
        <v>15</v>
      </c>
      <c r="C20" s="2" t="s">
        <v>9</v>
      </c>
      <c r="D20" s="1"/>
    </row>
    <row r="21" spans="1:4" x14ac:dyDescent="0.4">
      <c r="A21" s="3" t="s">
        <v>14</v>
      </c>
      <c r="B21" s="2" t="s">
        <v>13</v>
      </c>
      <c r="C21" s="2" t="s">
        <v>12</v>
      </c>
      <c r="D21" s="1"/>
    </row>
    <row r="22" spans="1:4" x14ac:dyDescent="0.4">
      <c r="A22" s="3" t="s">
        <v>11</v>
      </c>
      <c r="B22" s="2" t="s">
        <v>10</v>
      </c>
      <c r="C22" s="2" t="s">
        <v>9</v>
      </c>
      <c r="D22" s="1"/>
    </row>
    <row r="23" spans="1:4" x14ac:dyDescent="0.4">
      <c r="A23" s="3" t="s">
        <v>8</v>
      </c>
      <c r="B23" s="2" t="s">
        <v>7</v>
      </c>
      <c r="C23" s="2" t="s">
        <v>6</v>
      </c>
      <c r="D23" s="1"/>
    </row>
    <row r="24" spans="1:4" x14ac:dyDescent="0.4">
      <c r="A24" s="3" t="s">
        <v>5</v>
      </c>
      <c r="B24" s="2" t="s">
        <v>4</v>
      </c>
      <c r="C24" s="2" t="s">
        <v>3</v>
      </c>
      <c r="D24" s="1"/>
    </row>
    <row r="25" spans="1:4" x14ac:dyDescent="0.4">
      <c r="A25" s="3" t="s">
        <v>2</v>
      </c>
      <c r="B25" s="2" t="s">
        <v>1</v>
      </c>
      <c r="C25" s="2" t="s">
        <v>0</v>
      </c>
      <c r="D25" s="1"/>
    </row>
  </sheetData>
  <mergeCells count="1">
    <mergeCell ref="G10:J10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3E957-9AB1-4845-83E3-96312F6E9AD2}">
  <dimension ref="A1:K20"/>
  <sheetViews>
    <sheetView zoomScale="85" zoomScaleNormal="85" workbookViewId="0"/>
  </sheetViews>
  <sheetFormatPr defaultColWidth="11.5" defaultRowHeight="19.2" customHeight="1" x14ac:dyDescent="0.4"/>
  <cols>
    <col min="1" max="1" width="10" style="25" customWidth="1"/>
    <col min="2" max="2" width="19.69921875" style="25" bestFit="1" customWidth="1"/>
    <col min="3" max="5" width="11.59765625" style="25" customWidth="1"/>
    <col min="6" max="9" width="15.8984375" style="25" customWidth="1"/>
    <col min="10" max="10" width="9.5" style="25" customWidth="1"/>
    <col min="11" max="16384" width="11.5" style="25"/>
  </cols>
  <sheetData>
    <row r="1" spans="1:11" ht="19.2" customHeight="1" x14ac:dyDescent="0.4">
      <c r="A1" s="29" t="s">
        <v>102</v>
      </c>
      <c r="B1" s="29" t="s">
        <v>109</v>
      </c>
      <c r="C1" s="29" t="s">
        <v>108</v>
      </c>
      <c r="D1" s="29" t="s">
        <v>107</v>
      </c>
      <c r="E1" s="29" t="s">
        <v>106</v>
      </c>
      <c r="F1" s="29" t="s">
        <v>105</v>
      </c>
      <c r="G1" s="29" t="s">
        <v>104</v>
      </c>
      <c r="H1" s="29" t="s">
        <v>103</v>
      </c>
      <c r="I1" s="29" t="s">
        <v>97</v>
      </c>
      <c r="K1" s="25" t="s">
        <v>168</v>
      </c>
    </row>
    <row r="2" spans="1:11" ht="19.2" customHeight="1" x14ac:dyDescent="0.4">
      <c r="A2" s="28" t="s">
        <v>94</v>
      </c>
      <c r="B2" s="28" t="s">
        <v>101</v>
      </c>
      <c r="C2" s="28" t="s">
        <v>71</v>
      </c>
      <c r="D2" s="28" t="s">
        <v>70</v>
      </c>
      <c r="E2" s="27">
        <v>28</v>
      </c>
      <c r="F2" s="26">
        <v>78200000</v>
      </c>
      <c r="G2" s="26">
        <v>28940000</v>
      </c>
      <c r="H2" s="26">
        <f t="shared" ref="H2:H20" si="0">F2-G2</f>
        <v>49260000</v>
      </c>
      <c r="I2" s="26">
        <v>10450</v>
      </c>
    </row>
    <row r="3" spans="1:11" ht="19.2" customHeight="1" x14ac:dyDescent="0.4">
      <c r="A3" s="28" t="s">
        <v>94</v>
      </c>
      <c r="B3" s="28" t="s">
        <v>100</v>
      </c>
      <c r="C3" s="28" t="s">
        <v>71</v>
      </c>
      <c r="D3" s="28" t="s">
        <v>74</v>
      </c>
      <c r="E3" s="27">
        <v>22</v>
      </c>
      <c r="F3" s="26">
        <v>82100000</v>
      </c>
      <c r="G3" s="26">
        <v>28770000</v>
      </c>
      <c r="H3" s="26">
        <f t="shared" si="0"/>
        <v>53330000</v>
      </c>
      <c r="I3" s="26">
        <v>11650</v>
      </c>
    </row>
    <row r="4" spans="1:11" ht="19.2" customHeight="1" x14ac:dyDescent="0.4">
      <c r="A4" s="28" t="s">
        <v>94</v>
      </c>
      <c r="B4" s="28" t="s">
        <v>99</v>
      </c>
      <c r="C4" s="28" t="s">
        <v>98</v>
      </c>
      <c r="D4" s="28" t="s">
        <v>74</v>
      </c>
      <c r="E4" s="27">
        <v>32</v>
      </c>
      <c r="F4" s="26">
        <v>94500000</v>
      </c>
      <c r="G4" s="26">
        <v>33080000</v>
      </c>
      <c r="H4" s="26">
        <f t="shared" si="0"/>
        <v>61420000</v>
      </c>
      <c r="I4" s="26">
        <v>13500</v>
      </c>
    </row>
    <row r="5" spans="1:11" ht="19.2" customHeight="1" x14ac:dyDescent="0.4">
      <c r="A5" s="28" t="s">
        <v>94</v>
      </c>
      <c r="B5" s="28" t="s">
        <v>96</v>
      </c>
      <c r="C5" s="28" t="s">
        <v>71</v>
      </c>
      <c r="D5" s="28" t="s">
        <v>70</v>
      </c>
      <c r="E5" s="27">
        <v>25</v>
      </c>
      <c r="F5" s="26">
        <v>73500000</v>
      </c>
      <c r="G5" s="26">
        <v>27200000</v>
      </c>
      <c r="H5" s="26">
        <f t="shared" si="0"/>
        <v>46300000</v>
      </c>
      <c r="I5" s="26">
        <v>9810</v>
      </c>
    </row>
    <row r="6" spans="1:11" ht="19.2" customHeight="1" x14ac:dyDescent="0.4">
      <c r="A6" s="28" t="s">
        <v>94</v>
      </c>
      <c r="B6" s="28" t="s">
        <v>95</v>
      </c>
      <c r="C6" s="28" t="s">
        <v>71</v>
      </c>
      <c r="D6" s="28" t="s">
        <v>74</v>
      </c>
      <c r="E6" s="27">
        <v>20</v>
      </c>
      <c r="F6" s="26">
        <v>69800000</v>
      </c>
      <c r="G6" s="26">
        <v>24430000</v>
      </c>
      <c r="H6" s="26">
        <f t="shared" si="0"/>
        <v>45370000</v>
      </c>
      <c r="I6" s="26">
        <v>9970</v>
      </c>
    </row>
    <row r="7" spans="1:11" ht="19.2" customHeight="1" x14ac:dyDescent="0.4">
      <c r="A7" s="28" t="s">
        <v>94</v>
      </c>
      <c r="B7" s="28" t="s">
        <v>93</v>
      </c>
      <c r="C7" s="28" t="s">
        <v>71</v>
      </c>
      <c r="D7" s="28" t="s">
        <v>80</v>
      </c>
      <c r="E7" s="27">
        <v>18</v>
      </c>
      <c r="F7" s="26">
        <v>51200000</v>
      </c>
      <c r="G7" s="26">
        <v>18940000</v>
      </c>
      <c r="H7" s="26">
        <f t="shared" si="0"/>
        <v>32260000</v>
      </c>
      <c r="I7" s="26">
        <v>7310</v>
      </c>
    </row>
    <row r="8" spans="1:11" ht="19.2" customHeight="1" x14ac:dyDescent="0.4">
      <c r="A8" s="28" t="s">
        <v>90</v>
      </c>
      <c r="B8" s="28" t="s">
        <v>92</v>
      </c>
      <c r="C8" s="28" t="s">
        <v>71</v>
      </c>
      <c r="D8" s="28" t="s">
        <v>70</v>
      </c>
      <c r="E8" s="27">
        <v>30</v>
      </c>
      <c r="F8" s="26">
        <v>74500000</v>
      </c>
      <c r="G8" s="26">
        <v>27570000</v>
      </c>
      <c r="H8" s="26">
        <f t="shared" si="0"/>
        <v>46930000</v>
      </c>
      <c r="I8" s="26">
        <v>9930</v>
      </c>
    </row>
    <row r="9" spans="1:11" ht="19.2" customHeight="1" x14ac:dyDescent="0.4">
      <c r="A9" s="28" t="s">
        <v>90</v>
      </c>
      <c r="B9" s="28" t="s">
        <v>91</v>
      </c>
      <c r="C9" s="28" t="s">
        <v>71</v>
      </c>
      <c r="D9" s="28" t="s">
        <v>80</v>
      </c>
      <c r="E9" s="27">
        <v>18</v>
      </c>
      <c r="F9" s="26">
        <v>45200000</v>
      </c>
      <c r="G9" s="26">
        <v>16720000</v>
      </c>
      <c r="H9" s="26">
        <f t="shared" si="0"/>
        <v>28480000</v>
      </c>
      <c r="I9" s="26">
        <v>6460</v>
      </c>
    </row>
    <row r="10" spans="1:11" ht="19.2" customHeight="1" x14ac:dyDescent="0.4">
      <c r="A10" s="28" t="s">
        <v>90</v>
      </c>
      <c r="B10" s="28" t="s">
        <v>89</v>
      </c>
      <c r="C10" s="28" t="s">
        <v>71</v>
      </c>
      <c r="D10" s="28" t="s">
        <v>74</v>
      </c>
      <c r="E10" s="27">
        <v>19</v>
      </c>
      <c r="F10" s="26">
        <v>56100000</v>
      </c>
      <c r="G10" s="26">
        <v>20760000</v>
      </c>
      <c r="H10" s="26">
        <f t="shared" si="0"/>
        <v>35340000</v>
      </c>
      <c r="I10" s="26">
        <v>8010</v>
      </c>
    </row>
    <row r="11" spans="1:11" ht="19.2" customHeight="1" x14ac:dyDescent="0.4">
      <c r="A11" s="28" t="s">
        <v>85</v>
      </c>
      <c r="B11" s="28" t="s">
        <v>88</v>
      </c>
      <c r="C11" s="28" t="s">
        <v>71</v>
      </c>
      <c r="D11" s="28" t="s">
        <v>74</v>
      </c>
      <c r="E11" s="27">
        <v>20</v>
      </c>
      <c r="F11" s="26">
        <v>57800000</v>
      </c>
      <c r="G11" s="26">
        <v>21390000</v>
      </c>
      <c r="H11" s="26">
        <f t="shared" si="0"/>
        <v>36410000</v>
      </c>
      <c r="I11" s="26">
        <v>8260</v>
      </c>
    </row>
    <row r="12" spans="1:11" ht="19.2" customHeight="1" x14ac:dyDescent="0.4">
      <c r="A12" s="28" t="s">
        <v>85</v>
      </c>
      <c r="B12" s="28" t="s">
        <v>87</v>
      </c>
      <c r="C12" s="28" t="s">
        <v>71</v>
      </c>
      <c r="D12" s="28" t="s">
        <v>74</v>
      </c>
      <c r="E12" s="27">
        <v>24</v>
      </c>
      <c r="F12" s="26">
        <v>52100000</v>
      </c>
      <c r="G12" s="26">
        <v>18280000</v>
      </c>
      <c r="H12" s="26">
        <f t="shared" si="0"/>
        <v>33820000</v>
      </c>
      <c r="I12" s="26">
        <v>7440</v>
      </c>
    </row>
    <row r="13" spans="1:11" ht="19.2" customHeight="1" x14ac:dyDescent="0.4">
      <c r="A13" s="28" t="s">
        <v>85</v>
      </c>
      <c r="B13" s="28" t="s">
        <v>86</v>
      </c>
      <c r="C13" s="28" t="s">
        <v>71</v>
      </c>
      <c r="D13" s="28" t="s">
        <v>74</v>
      </c>
      <c r="E13" s="27">
        <v>18</v>
      </c>
      <c r="F13" s="26">
        <v>54500000</v>
      </c>
      <c r="G13" s="26">
        <v>20170000</v>
      </c>
      <c r="H13" s="26">
        <f t="shared" si="0"/>
        <v>34330000</v>
      </c>
      <c r="I13" s="26">
        <v>7790</v>
      </c>
    </row>
    <row r="14" spans="1:11" ht="19.2" customHeight="1" x14ac:dyDescent="0.4">
      <c r="A14" s="28" t="s">
        <v>85</v>
      </c>
      <c r="B14" s="28" t="s">
        <v>84</v>
      </c>
      <c r="C14" s="28" t="s">
        <v>71</v>
      </c>
      <c r="D14" s="28" t="s">
        <v>76</v>
      </c>
      <c r="E14" s="27">
        <v>19</v>
      </c>
      <c r="F14" s="26">
        <v>49500000</v>
      </c>
      <c r="G14" s="26">
        <v>18320000</v>
      </c>
      <c r="H14" s="26">
        <f t="shared" si="0"/>
        <v>31180000</v>
      </c>
      <c r="I14" s="26">
        <v>7420</v>
      </c>
    </row>
    <row r="15" spans="1:11" ht="19.2" customHeight="1" x14ac:dyDescent="0.4">
      <c r="A15" s="28" t="s">
        <v>82</v>
      </c>
      <c r="B15" s="28" t="s">
        <v>83</v>
      </c>
      <c r="C15" s="28" t="s">
        <v>71</v>
      </c>
      <c r="D15" s="28" t="s">
        <v>74</v>
      </c>
      <c r="E15" s="27">
        <v>20</v>
      </c>
      <c r="F15" s="26">
        <v>53800000</v>
      </c>
      <c r="G15" s="26">
        <v>19910000</v>
      </c>
      <c r="H15" s="26">
        <f t="shared" si="0"/>
        <v>33890000</v>
      </c>
      <c r="I15" s="26">
        <v>7690</v>
      </c>
    </row>
    <row r="16" spans="1:11" ht="19.2" customHeight="1" x14ac:dyDescent="0.4">
      <c r="A16" s="28" t="s">
        <v>82</v>
      </c>
      <c r="B16" s="28" t="s">
        <v>81</v>
      </c>
      <c r="C16" s="28" t="s">
        <v>71</v>
      </c>
      <c r="D16" s="28" t="s">
        <v>80</v>
      </c>
      <c r="E16" s="27">
        <v>18</v>
      </c>
      <c r="F16" s="26">
        <v>42800000</v>
      </c>
      <c r="G16" s="26">
        <v>15840000</v>
      </c>
      <c r="H16" s="26">
        <f t="shared" si="0"/>
        <v>26960000</v>
      </c>
      <c r="I16" s="26">
        <v>6110</v>
      </c>
    </row>
    <row r="17" spans="1:9" ht="19.2" customHeight="1" x14ac:dyDescent="0.4">
      <c r="A17" s="28" t="s">
        <v>78</v>
      </c>
      <c r="B17" s="28" t="s">
        <v>79</v>
      </c>
      <c r="C17" s="28" t="s">
        <v>71</v>
      </c>
      <c r="D17" s="28" t="s">
        <v>70</v>
      </c>
      <c r="E17" s="27">
        <v>21</v>
      </c>
      <c r="F17" s="26">
        <v>49800000</v>
      </c>
      <c r="G17" s="26">
        <v>18430000</v>
      </c>
      <c r="H17" s="26">
        <f t="shared" si="0"/>
        <v>31370000</v>
      </c>
      <c r="I17" s="26">
        <v>6640</v>
      </c>
    </row>
    <row r="18" spans="1:9" ht="19.2" customHeight="1" x14ac:dyDescent="0.4">
      <c r="A18" s="28" t="s">
        <v>78</v>
      </c>
      <c r="B18" s="28" t="s">
        <v>77</v>
      </c>
      <c r="C18" s="28" t="s">
        <v>71</v>
      </c>
      <c r="D18" s="28" t="s">
        <v>76</v>
      </c>
      <c r="E18" s="27">
        <v>17</v>
      </c>
      <c r="F18" s="26">
        <v>43800000</v>
      </c>
      <c r="G18" s="26">
        <v>16210000</v>
      </c>
      <c r="H18" s="26">
        <f t="shared" si="0"/>
        <v>27590000</v>
      </c>
      <c r="I18" s="26">
        <v>6560</v>
      </c>
    </row>
    <row r="19" spans="1:9" ht="19.2" customHeight="1" x14ac:dyDescent="0.4">
      <c r="A19" s="28" t="s">
        <v>73</v>
      </c>
      <c r="B19" s="28" t="s">
        <v>75</v>
      </c>
      <c r="C19" s="28" t="s">
        <v>71</v>
      </c>
      <c r="D19" s="28" t="s">
        <v>74</v>
      </c>
      <c r="E19" s="27">
        <v>19</v>
      </c>
      <c r="F19" s="26">
        <v>51200000</v>
      </c>
      <c r="G19" s="26">
        <v>18940000</v>
      </c>
      <c r="H19" s="26">
        <f t="shared" si="0"/>
        <v>32260000</v>
      </c>
      <c r="I19" s="26">
        <v>7310</v>
      </c>
    </row>
    <row r="20" spans="1:9" ht="19.2" customHeight="1" x14ac:dyDescent="0.4">
      <c r="A20" s="28" t="s">
        <v>73</v>
      </c>
      <c r="B20" s="28" t="s">
        <v>72</v>
      </c>
      <c r="C20" s="28" t="s">
        <v>71</v>
      </c>
      <c r="D20" s="28" t="s">
        <v>70</v>
      </c>
      <c r="E20" s="27">
        <v>22</v>
      </c>
      <c r="F20" s="26">
        <v>46500000</v>
      </c>
      <c r="G20" s="26">
        <v>17210000</v>
      </c>
      <c r="H20" s="26">
        <f t="shared" si="0"/>
        <v>29290000</v>
      </c>
      <c r="I20" s="26">
        <v>6200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F53E5-43B4-4AA2-A533-7BA53D734ED5}">
  <dimension ref="A1:L433"/>
  <sheetViews>
    <sheetView zoomScale="70" zoomScaleNormal="70" workbookViewId="0"/>
  </sheetViews>
  <sheetFormatPr defaultRowHeight="17.399999999999999" x14ac:dyDescent="0.4"/>
  <cols>
    <col min="1" max="1" width="6.09765625" customWidth="1"/>
    <col min="3" max="3" width="8.59765625" customWidth="1"/>
    <col min="5" max="5" width="22.19921875" customWidth="1"/>
    <col min="6" max="6" width="11.69921875" customWidth="1"/>
    <col min="7" max="7" width="10.69921875" customWidth="1"/>
    <col min="9" max="11" width="17.8984375" customWidth="1"/>
    <col min="12" max="12" width="15.69921875" customWidth="1"/>
  </cols>
  <sheetData>
    <row r="1" spans="1:12" ht="34.799999999999997" x14ac:dyDescent="0.4">
      <c r="A1" s="33" t="s">
        <v>137</v>
      </c>
      <c r="B1" s="33" t="s">
        <v>136</v>
      </c>
      <c r="C1" s="33" t="s">
        <v>135</v>
      </c>
      <c r="D1" s="33" t="s">
        <v>134</v>
      </c>
      <c r="E1" s="33" t="s">
        <v>109</v>
      </c>
      <c r="F1" s="33" t="s">
        <v>108</v>
      </c>
      <c r="G1" s="33" t="s">
        <v>107</v>
      </c>
      <c r="H1" s="33" t="s">
        <v>106</v>
      </c>
      <c r="I1" s="33" t="s">
        <v>105</v>
      </c>
      <c r="J1" s="33" t="s">
        <v>104</v>
      </c>
      <c r="K1" s="33" t="s">
        <v>103</v>
      </c>
      <c r="L1" s="33" t="s">
        <v>97</v>
      </c>
    </row>
    <row r="2" spans="1:12" x14ac:dyDescent="0.4">
      <c r="A2" s="31">
        <v>1</v>
      </c>
      <c r="B2" s="31">
        <v>2025</v>
      </c>
      <c r="C2" s="31">
        <v>1</v>
      </c>
      <c r="D2" s="32" t="s">
        <v>94</v>
      </c>
      <c r="E2" s="32" t="s">
        <v>101</v>
      </c>
      <c r="F2" s="32" t="s">
        <v>71</v>
      </c>
      <c r="G2" s="32" t="s">
        <v>70</v>
      </c>
      <c r="H2" s="31">
        <v>28</v>
      </c>
      <c r="I2" s="30">
        <v>78200000</v>
      </c>
      <c r="J2" s="30">
        <v>28940000</v>
      </c>
      <c r="K2" s="30">
        <f t="shared" ref="K2:K65" si="0">I2-J2</f>
        <v>49260000</v>
      </c>
      <c r="L2" s="30">
        <v>10450</v>
      </c>
    </row>
    <row r="3" spans="1:12" x14ac:dyDescent="0.4">
      <c r="A3" s="31">
        <v>2</v>
      </c>
      <c r="B3" s="31">
        <v>2025</v>
      </c>
      <c r="C3" s="31">
        <v>1</v>
      </c>
      <c r="D3" s="32" t="s">
        <v>94</v>
      </c>
      <c r="E3" s="32" t="s">
        <v>100</v>
      </c>
      <c r="F3" s="32" t="s">
        <v>71</v>
      </c>
      <c r="G3" s="32" t="s">
        <v>74</v>
      </c>
      <c r="H3" s="31">
        <v>22</v>
      </c>
      <c r="I3" s="30">
        <v>82100000</v>
      </c>
      <c r="J3" s="30">
        <v>28770000</v>
      </c>
      <c r="K3" s="30">
        <f t="shared" si="0"/>
        <v>53330000</v>
      </c>
      <c r="L3" s="30">
        <v>11650</v>
      </c>
    </row>
    <row r="4" spans="1:12" x14ac:dyDescent="0.4">
      <c r="A4" s="31">
        <v>3</v>
      </c>
      <c r="B4" s="31">
        <v>2025</v>
      </c>
      <c r="C4" s="31">
        <v>1</v>
      </c>
      <c r="D4" s="32" t="s">
        <v>94</v>
      </c>
      <c r="E4" s="32" t="s">
        <v>99</v>
      </c>
      <c r="F4" s="32" t="s">
        <v>98</v>
      </c>
      <c r="G4" s="32" t="s">
        <v>74</v>
      </c>
      <c r="H4" s="31">
        <v>32</v>
      </c>
      <c r="I4" s="30">
        <v>94500000</v>
      </c>
      <c r="J4" s="30">
        <v>33080000</v>
      </c>
      <c r="K4" s="30">
        <f t="shared" si="0"/>
        <v>61420000</v>
      </c>
      <c r="L4" s="30">
        <v>13500</v>
      </c>
    </row>
    <row r="5" spans="1:12" x14ac:dyDescent="0.4">
      <c r="A5" s="31">
        <v>4</v>
      </c>
      <c r="B5" s="31">
        <v>2025</v>
      </c>
      <c r="C5" s="31">
        <v>1</v>
      </c>
      <c r="D5" s="32" t="s">
        <v>94</v>
      </c>
      <c r="E5" s="32" t="s">
        <v>96</v>
      </c>
      <c r="F5" s="32" t="s">
        <v>71</v>
      </c>
      <c r="G5" s="32" t="s">
        <v>70</v>
      </c>
      <c r="H5" s="31">
        <v>25</v>
      </c>
      <c r="I5" s="30">
        <v>73500000</v>
      </c>
      <c r="J5" s="30">
        <v>27200000</v>
      </c>
      <c r="K5" s="30">
        <f t="shared" si="0"/>
        <v>46300000</v>
      </c>
      <c r="L5" s="30">
        <v>9810</v>
      </c>
    </row>
    <row r="6" spans="1:12" x14ac:dyDescent="0.4">
      <c r="A6" s="31">
        <v>5</v>
      </c>
      <c r="B6" s="31">
        <v>2025</v>
      </c>
      <c r="C6" s="31">
        <v>1</v>
      </c>
      <c r="D6" s="32" t="s">
        <v>94</v>
      </c>
      <c r="E6" s="32" t="s">
        <v>95</v>
      </c>
      <c r="F6" s="32" t="s">
        <v>71</v>
      </c>
      <c r="G6" s="32" t="s">
        <v>74</v>
      </c>
      <c r="H6" s="31">
        <v>20</v>
      </c>
      <c r="I6" s="30">
        <v>69800000</v>
      </c>
      <c r="J6" s="30">
        <v>24430000</v>
      </c>
      <c r="K6" s="30">
        <f t="shared" si="0"/>
        <v>45370000</v>
      </c>
      <c r="L6" s="30">
        <v>9970</v>
      </c>
    </row>
    <row r="7" spans="1:12" x14ac:dyDescent="0.4">
      <c r="A7" s="31">
        <v>6</v>
      </c>
      <c r="B7" s="31">
        <v>2025</v>
      </c>
      <c r="C7" s="31">
        <v>1</v>
      </c>
      <c r="D7" s="32" t="s">
        <v>94</v>
      </c>
      <c r="E7" s="32" t="s">
        <v>93</v>
      </c>
      <c r="F7" s="32" t="s">
        <v>71</v>
      </c>
      <c r="G7" s="32" t="s">
        <v>80</v>
      </c>
      <c r="H7" s="31">
        <v>18</v>
      </c>
      <c r="I7" s="30">
        <v>51200000</v>
      </c>
      <c r="J7" s="30">
        <v>18940000</v>
      </c>
      <c r="K7" s="30">
        <f t="shared" si="0"/>
        <v>32260000</v>
      </c>
      <c r="L7" s="30">
        <v>7310</v>
      </c>
    </row>
    <row r="8" spans="1:12" x14ac:dyDescent="0.4">
      <c r="A8" s="31">
        <v>7</v>
      </c>
      <c r="B8" s="31">
        <v>2025</v>
      </c>
      <c r="C8" s="31">
        <v>1</v>
      </c>
      <c r="D8" s="32" t="s">
        <v>94</v>
      </c>
      <c r="E8" s="32" t="s">
        <v>133</v>
      </c>
      <c r="F8" s="32" t="s">
        <v>71</v>
      </c>
      <c r="G8" s="32" t="s">
        <v>76</v>
      </c>
      <c r="H8" s="31">
        <v>20</v>
      </c>
      <c r="I8" s="30">
        <v>56800000</v>
      </c>
      <c r="J8" s="30">
        <v>21020000</v>
      </c>
      <c r="K8" s="30">
        <f t="shared" si="0"/>
        <v>35780000</v>
      </c>
      <c r="L8" s="30">
        <v>8510</v>
      </c>
    </row>
    <row r="9" spans="1:12" x14ac:dyDescent="0.4">
      <c r="A9" s="31">
        <v>8</v>
      </c>
      <c r="B9" s="31">
        <v>2025</v>
      </c>
      <c r="C9" s="31">
        <v>1</v>
      </c>
      <c r="D9" s="32" t="s">
        <v>94</v>
      </c>
      <c r="E9" s="32" t="s">
        <v>132</v>
      </c>
      <c r="F9" s="32" t="s">
        <v>71</v>
      </c>
      <c r="G9" s="32" t="s">
        <v>70</v>
      </c>
      <c r="H9" s="31">
        <v>24</v>
      </c>
      <c r="I9" s="30">
        <v>68900000</v>
      </c>
      <c r="J9" s="30">
        <v>25490000</v>
      </c>
      <c r="K9" s="30">
        <f t="shared" si="0"/>
        <v>43410000</v>
      </c>
      <c r="L9" s="30">
        <v>9190</v>
      </c>
    </row>
    <row r="10" spans="1:12" x14ac:dyDescent="0.4">
      <c r="A10" s="31">
        <v>9</v>
      </c>
      <c r="B10" s="31">
        <v>2025</v>
      </c>
      <c r="C10" s="31">
        <v>1</v>
      </c>
      <c r="D10" s="32" t="s">
        <v>94</v>
      </c>
      <c r="E10" s="32" t="s">
        <v>131</v>
      </c>
      <c r="F10" s="32" t="s">
        <v>71</v>
      </c>
      <c r="G10" s="32" t="s">
        <v>70</v>
      </c>
      <c r="H10" s="31">
        <v>26</v>
      </c>
      <c r="I10" s="30">
        <v>71200000</v>
      </c>
      <c r="J10" s="30">
        <v>26340000</v>
      </c>
      <c r="K10" s="30">
        <f t="shared" si="0"/>
        <v>44860000</v>
      </c>
      <c r="L10" s="30">
        <v>9500</v>
      </c>
    </row>
    <row r="11" spans="1:12" x14ac:dyDescent="0.4">
      <c r="A11" s="31">
        <v>10</v>
      </c>
      <c r="B11" s="31">
        <v>2025</v>
      </c>
      <c r="C11" s="31">
        <v>1</v>
      </c>
      <c r="D11" s="32" t="s">
        <v>90</v>
      </c>
      <c r="E11" s="32" t="s">
        <v>130</v>
      </c>
      <c r="F11" s="32" t="s">
        <v>71</v>
      </c>
      <c r="G11" s="32" t="s">
        <v>74</v>
      </c>
      <c r="H11" s="31">
        <v>22</v>
      </c>
      <c r="I11" s="30">
        <v>62100000</v>
      </c>
      <c r="J11" s="30">
        <v>22980000</v>
      </c>
      <c r="K11" s="30">
        <f t="shared" si="0"/>
        <v>39120000</v>
      </c>
      <c r="L11" s="30">
        <v>8870</v>
      </c>
    </row>
    <row r="12" spans="1:12" x14ac:dyDescent="0.4">
      <c r="A12" s="31">
        <v>11</v>
      </c>
      <c r="B12" s="31">
        <v>2025</v>
      </c>
      <c r="C12" s="31">
        <v>1</v>
      </c>
      <c r="D12" s="32" t="s">
        <v>90</v>
      </c>
      <c r="E12" s="32" t="s">
        <v>92</v>
      </c>
      <c r="F12" s="32" t="s">
        <v>71</v>
      </c>
      <c r="G12" s="32" t="s">
        <v>70</v>
      </c>
      <c r="H12" s="31">
        <v>30</v>
      </c>
      <c r="I12" s="30">
        <v>74500000</v>
      </c>
      <c r="J12" s="30">
        <v>27570000</v>
      </c>
      <c r="K12" s="30">
        <f t="shared" si="0"/>
        <v>46930000</v>
      </c>
      <c r="L12" s="30">
        <v>9930</v>
      </c>
    </row>
    <row r="13" spans="1:12" x14ac:dyDescent="0.4">
      <c r="A13" s="31">
        <v>12</v>
      </c>
      <c r="B13" s="31">
        <v>2025</v>
      </c>
      <c r="C13" s="31">
        <v>1</v>
      </c>
      <c r="D13" s="32" t="s">
        <v>90</v>
      </c>
      <c r="E13" s="32" t="s">
        <v>129</v>
      </c>
      <c r="F13" s="32" t="s">
        <v>71</v>
      </c>
      <c r="G13" s="32" t="s">
        <v>80</v>
      </c>
      <c r="H13" s="31">
        <v>20</v>
      </c>
      <c r="I13" s="30">
        <v>46800000</v>
      </c>
      <c r="J13" s="30">
        <v>17320000</v>
      </c>
      <c r="K13" s="30">
        <f t="shared" si="0"/>
        <v>29480000</v>
      </c>
      <c r="L13" s="30">
        <v>6690</v>
      </c>
    </row>
    <row r="14" spans="1:12" x14ac:dyDescent="0.4">
      <c r="A14" s="31">
        <v>13</v>
      </c>
      <c r="B14" s="31">
        <v>2025</v>
      </c>
      <c r="C14" s="31">
        <v>1</v>
      </c>
      <c r="D14" s="32" t="s">
        <v>90</v>
      </c>
      <c r="E14" s="32" t="s">
        <v>128</v>
      </c>
      <c r="F14" s="32" t="s">
        <v>71</v>
      </c>
      <c r="G14" s="32" t="s">
        <v>80</v>
      </c>
      <c r="H14" s="31">
        <v>22</v>
      </c>
      <c r="I14" s="30">
        <v>53500000</v>
      </c>
      <c r="J14" s="30">
        <v>19800000</v>
      </c>
      <c r="K14" s="30">
        <f t="shared" si="0"/>
        <v>33700000</v>
      </c>
      <c r="L14" s="30">
        <v>7640</v>
      </c>
    </row>
    <row r="15" spans="1:12" x14ac:dyDescent="0.4">
      <c r="A15" s="31">
        <v>14</v>
      </c>
      <c r="B15" s="31">
        <v>2025</v>
      </c>
      <c r="C15" s="31">
        <v>1</v>
      </c>
      <c r="D15" s="32" t="s">
        <v>90</v>
      </c>
      <c r="E15" s="32" t="s">
        <v>91</v>
      </c>
      <c r="F15" s="32" t="s">
        <v>71</v>
      </c>
      <c r="G15" s="32" t="s">
        <v>80</v>
      </c>
      <c r="H15" s="31">
        <v>18</v>
      </c>
      <c r="I15" s="30">
        <v>45200000</v>
      </c>
      <c r="J15" s="30">
        <v>16720000</v>
      </c>
      <c r="K15" s="30">
        <f t="shared" si="0"/>
        <v>28480000</v>
      </c>
      <c r="L15" s="30">
        <v>6460</v>
      </c>
    </row>
    <row r="16" spans="1:12" x14ac:dyDescent="0.4">
      <c r="A16" s="31">
        <v>15</v>
      </c>
      <c r="B16" s="31">
        <v>2025</v>
      </c>
      <c r="C16" s="31">
        <v>1</v>
      </c>
      <c r="D16" s="32" t="s">
        <v>90</v>
      </c>
      <c r="E16" s="32" t="s">
        <v>89</v>
      </c>
      <c r="F16" s="32" t="s">
        <v>71</v>
      </c>
      <c r="G16" s="32" t="s">
        <v>74</v>
      </c>
      <c r="H16" s="31">
        <v>19</v>
      </c>
      <c r="I16" s="30">
        <v>56100000</v>
      </c>
      <c r="J16" s="30">
        <v>20760000</v>
      </c>
      <c r="K16" s="30">
        <f t="shared" si="0"/>
        <v>35340000</v>
      </c>
      <c r="L16" s="30">
        <v>8010</v>
      </c>
    </row>
    <row r="17" spans="1:12" x14ac:dyDescent="0.4">
      <c r="A17" s="31">
        <v>16</v>
      </c>
      <c r="B17" s="31">
        <v>2025</v>
      </c>
      <c r="C17" s="31">
        <v>1</v>
      </c>
      <c r="D17" s="32" t="s">
        <v>125</v>
      </c>
      <c r="E17" s="32" t="s">
        <v>127</v>
      </c>
      <c r="F17" s="32" t="s">
        <v>71</v>
      </c>
      <c r="G17" s="32" t="s">
        <v>74</v>
      </c>
      <c r="H17" s="31">
        <v>21</v>
      </c>
      <c r="I17" s="30">
        <v>60800000</v>
      </c>
      <c r="J17" s="30">
        <v>22500000</v>
      </c>
      <c r="K17" s="30">
        <f t="shared" si="0"/>
        <v>38300000</v>
      </c>
      <c r="L17" s="30">
        <v>8690</v>
      </c>
    </row>
    <row r="18" spans="1:12" x14ac:dyDescent="0.4">
      <c r="A18" s="31">
        <v>17</v>
      </c>
      <c r="B18" s="31">
        <v>2025</v>
      </c>
      <c r="C18" s="31">
        <v>1</v>
      </c>
      <c r="D18" s="32" t="s">
        <v>125</v>
      </c>
      <c r="E18" s="32" t="s">
        <v>126</v>
      </c>
      <c r="F18" s="32" t="s">
        <v>71</v>
      </c>
      <c r="G18" s="32" t="s">
        <v>70</v>
      </c>
      <c r="H18" s="31">
        <v>25</v>
      </c>
      <c r="I18" s="30">
        <v>58900000</v>
      </c>
      <c r="J18" s="30">
        <v>21790000</v>
      </c>
      <c r="K18" s="30">
        <f t="shared" si="0"/>
        <v>37110000</v>
      </c>
      <c r="L18" s="30">
        <v>7850</v>
      </c>
    </row>
    <row r="19" spans="1:12" x14ac:dyDescent="0.4">
      <c r="A19" s="31">
        <v>18</v>
      </c>
      <c r="B19" s="31">
        <v>2025</v>
      </c>
      <c r="C19" s="31">
        <v>1</v>
      </c>
      <c r="D19" s="32" t="s">
        <v>125</v>
      </c>
      <c r="E19" s="32" t="s">
        <v>124</v>
      </c>
      <c r="F19" s="32" t="s">
        <v>98</v>
      </c>
      <c r="G19" s="32" t="s">
        <v>74</v>
      </c>
      <c r="H19" s="31">
        <v>35</v>
      </c>
      <c r="I19" s="30">
        <v>108200000</v>
      </c>
      <c r="J19" s="30">
        <v>37870000</v>
      </c>
      <c r="K19" s="30">
        <f t="shared" si="0"/>
        <v>70330000</v>
      </c>
      <c r="L19" s="30">
        <v>15460</v>
      </c>
    </row>
    <row r="20" spans="1:12" x14ac:dyDescent="0.4">
      <c r="A20" s="31">
        <v>19</v>
      </c>
      <c r="B20" s="31">
        <v>2025</v>
      </c>
      <c r="C20" s="31">
        <v>1</v>
      </c>
      <c r="D20" s="32" t="s">
        <v>85</v>
      </c>
      <c r="E20" s="32" t="s">
        <v>88</v>
      </c>
      <c r="F20" s="32" t="s">
        <v>71</v>
      </c>
      <c r="G20" s="32" t="s">
        <v>74</v>
      </c>
      <c r="H20" s="31">
        <v>20</v>
      </c>
      <c r="I20" s="30">
        <v>57800000</v>
      </c>
      <c r="J20" s="30">
        <v>21390000</v>
      </c>
      <c r="K20" s="30">
        <f t="shared" si="0"/>
        <v>36410000</v>
      </c>
      <c r="L20" s="30">
        <v>8260</v>
      </c>
    </row>
    <row r="21" spans="1:12" x14ac:dyDescent="0.4">
      <c r="A21" s="31">
        <v>20</v>
      </c>
      <c r="B21" s="31">
        <v>2025</v>
      </c>
      <c r="C21" s="31">
        <v>1</v>
      </c>
      <c r="D21" s="32" t="s">
        <v>85</v>
      </c>
      <c r="E21" s="32" t="s">
        <v>87</v>
      </c>
      <c r="F21" s="32" t="s">
        <v>71</v>
      </c>
      <c r="G21" s="32" t="s">
        <v>74</v>
      </c>
      <c r="H21" s="31">
        <v>24</v>
      </c>
      <c r="I21" s="30">
        <v>52100000</v>
      </c>
      <c r="J21" s="30">
        <v>18280000</v>
      </c>
      <c r="K21" s="30">
        <f t="shared" si="0"/>
        <v>33820000</v>
      </c>
      <c r="L21" s="30">
        <v>7440</v>
      </c>
    </row>
    <row r="22" spans="1:12" x14ac:dyDescent="0.4">
      <c r="A22" s="31">
        <v>21</v>
      </c>
      <c r="B22" s="31">
        <v>2025</v>
      </c>
      <c r="C22" s="31">
        <v>1</v>
      </c>
      <c r="D22" s="32" t="s">
        <v>85</v>
      </c>
      <c r="E22" s="32" t="s">
        <v>86</v>
      </c>
      <c r="F22" s="32" t="s">
        <v>71</v>
      </c>
      <c r="G22" s="32" t="s">
        <v>74</v>
      </c>
      <c r="H22" s="31">
        <v>18</v>
      </c>
      <c r="I22" s="30">
        <v>54500000</v>
      </c>
      <c r="J22" s="30">
        <v>20170000</v>
      </c>
      <c r="K22" s="30">
        <f t="shared" si="0"/>
        <v>34330000</v>
      </c>
      <c r="L22" s="30">
        <v>7790</v>
      </c>
    </row>
    <row r="23" spans="1:12" x14ac:dyDescent="0.4">
      <c r="A23" s="31">
        <v>22</v>
      </c>
      <c r="B23" s="31">
        <v>2025</v>
      </c>
      <c r="C23" s="31">
        <v>1</v>
      </c>
      <c r="D23" s="32" t="s">
        <v>85</v>
      </c>
      <c r="E23" s="32" t="s">
        <v>84</v>
      </c>
      <c r="F23" s="32" t="s">
        <v>71</v>
      </c>
      <c r="G23" s="32" t="s">
        <v>76</v>
      </c>
      <c r="H23" s="31">
        <v>19</v>
      </c>
      <c r="I23" s="30">
        <v>49500000</v>
      </c>
      <c r="J23" s="30">
        <v>18320000</v>
      </c>
      <c r="K23" s="30">
        <f t="shared" si="0"/>
        <v>31180000</v>
      </c>
      <c r="L23" s="30">
        <v>7420</v>
      </c>
    </row>
    <row r="24" spans="1:12" x14ac:dyDescent="0.4">
      <c r="A24" s="31">
        <v>23</v>
      </c>
      <c r="B24" s="31">
        <v>2025</v>
      </c>
      <c r="C24" s="31">
        <v>1</v>
      </c>
      <c r="D24" s="32" t="s">
        <v>82</v>
      </c>
      <c r="E24" s="32" t="s">
        <v>83</v>
      </c>
      <c r="F24" s="32" t="s">
        <v>71</v>
      </c>
      <c r="G24" s="32" t="s">
        <v>74</v>
      </c>
      <c r="H24" s="31">
        <v>20</v>
      </c>
      <c r="I24" s="30">
        <v>53800000</v>
      </c>
      <c r="J24" s="30">
        <v>19910000</v>
      </c>
      <c r="K24" s="30">
        <f t="shared" si="0"/>
        <v>33890000</v>
      </c>
      <c r="L24" s="30">
        <v>7690</v>
      </c>
    </row>
    <row r="25" spans="1:12" x14ac:dyDescent="0.4">
      <c r="A25" s="31">
        <v>24</v>
      </c>
      <c r="B25" s="31">
        <v>2025</v>
      </c>
      <c r="C25" s="31">
        <v>1</v>
      </c>
      <c r="D25" s="32" t="s">
        <v>82</v>
      </c>
      <c r="E25" s="32" t="s">
        <v>81</v>
      </c>
      <c r="F25" s="32" t="s">
        <v>71</v>
      </c>
      <c r="G25" s="32" t="s">
        <v>80</v>
      </c>
      <c r="H25" s="31">
        <v>18</v>
      </c>
      <c r="I25" s="30">
        <v>42800000</v>
      </c>
      <c r="J25" s="30">
        <v>15840000</v>
      </c>
      <c r="K25" s="30">
        <f t="shared" si="0"/>
        <v>26960000</v>
      </c>
      <c r="L25" s="30">
        <v>6110</v>
      </c>
    </row>
    <row r="26" spans="1:12" x14ac:dyDescent="0.4">
      <c r="A26" s="31">
        <v>25</v>
      </c>
      <c r="B26" s="31">
        <v>2025</v>
      </c>
      <c r="C26" s="31">
        <v>1</v>
      </c>
      <c r="D26" s="32" t="s">
        <v>78</v>
      </c>
      <c r="E26" s="32" t="s">
        <v>79</v>
      </c>
      <c r="F26" s="32" t="s">
        <v>71</v>
      </c>
      <c r="G26" s="32" t="s">
        <v>70</v>
      </c>
      <c r="H26" s="31">
        <v>21</v>
      </c>
      <c r="I26" s="30">
        <v>49800000</v>
      </c>
      <c r="J26" s="30">
        <v>18430000</v>
      </c>
      <c r="K26" s="30">
        <f t="shared" si="0"/>
        <v>31370000</v>
      </c>
      <c r="L26" s="30">
        <v>6640</v>
      </c>
    </row>
    <row r="27" spans="1:12" x14ac:dyDescent="0.4">
      <c r="A27" s="31">
        <v>26</v>
      </c>
      <c r="B27" s="31">
        <v>2025</v>
      </c>
      <c r="C27" s="31">
        <v>1</v>
      </c>
      <c r="D27" s="32" t="s">
        <v>78</v>
      </c>
      <c r="E27" s="32" t="s">
        <v>77</v>
      </c>
      <c r="F27" s="32" t="s">
        <v>71</v>
      </c>
      <c r="G27" s="32" t="s">
        <v>76</v>
      </c>
      <c r="H27" s="31">
        <v>17</v>
      </c>
      <c r="I27" s="30">
        <v>43800000</v>
      </c>
      <c r="J27" s="30">
        <v>16210000</v>
      </c>
      <c r="K27" s="30">
        <f t="shared" si="0"/>
        <v>27590000</v>
      </c>
      <c r="L27" s="30">
        <v>6560</v>
      </c>
    </row>
    <row r="28" spans="1:12" x14ac:dyDescent="0.4">
      <c r="A28" s="31">
        <v>27</v>
      </c>
      <c r="B28" s="31">
        <v>2025</v>
      </c>
      <c r="C28" s="31">
        <v>1</v>
      </c>
      <c r="D28" s="32" t="s">
        <v>73</v>
      </c>
      <c r="E28" s="32" t="s">
        <v>75</v>
      </c>
      <c r="F28" s="32" t="s">
        <v>71</v>
      </c>
      <c r="G28" s="32" t="s">
        <v>74</v>
      </c>
      <c r="H28" s="31">
        <v>19</v>
      </c>
      <c r="I28" s="30">
        <v>51200000</v>
      </c>
      <c r="J28" s="30">
        <v>18940000</v>
      </c>
      <c r="K28" s="30">
        <f t="shared" si="0"/>
        <v>32260000</v>
      </c>
      <c r="L28" s="30">
        <v>7310</v>
      </c>
    </row>
    <row r="29" spans="1:12" x14ac:dyDescent="0.4">
      <c r="A29" s="31">
        <v>28</v>
      </c>
      <c r="B29" s="31">
        <v>2025</v>
      </c>
      <c r="C29" s="31">
        <v>1</v>
      </c>
      <c r="D29" s="32" t="s">
        <v>73</v>
      </c>
      <c r="E29" s="32" t="s">
        <v>72</v>
      </c>
      <c r="F29" s="32" t="s">
        <v>71</v>
      </c>
      <c r="G29" s="32" t="s">
        <v>70</v>
      </c>
      <c r="H29" s="31">
        <v>22</v>
      </c>
      <c r="I29" s="30">
        <v>46500000</v>
      </c>
      <c r="J29" s="30">
        <v>17210000</v>
      </c>
      <c r="K29" s="30">
        <f t="shared" si="0"/>
        <v>29290000</v>
      </c>
      <c r="L29" s="30">
        <v>6200</v>
      </c>
    </row>
    <row r="30" spans="1:12" x14ac:dyDescent="0.4">
      <c r="A30" s="31">
        <v>29</v>
      </c>
      <c r="B30" s="31">
        <v>2025</v>
      </c>
      <c r="C30" s="31">
        <v>1</v>
      </c>
      <c r="D30" s="32" t="s">
        <v>123</v>
      </c>
      <c r="E30" s="32" t="s">
        <v>122</v>
      </c>
      <c r="F30" s="32" t="s">
        <v>71</v>
      </c>
      <c r="G30" s="32" t="s">
        <v>70</v>
      </c>
      <c r="H30" s="31">
        <v>20</v>
      </c>
      <c r="I30" s="30">
        <v>48100000</v>
      </c>
      <c r="J30" s="30">
        <v>17800000</v>
      </c>
      <c r="K30" s="30">
        <f t="shared" si="0"/>
        <v>30300000</v>
      </c>
      <c r="L30" s="30">
        <v>6410</v>
      </c>
    </row>
    <row r="31" spans="1:12" x14ac:dyDescent="0.4">
      <c r="A31" s="31">
        <v>30</v>
      </c>
      <c r="B31" s="31">
        <v>2025</v>
      </c>
      <c r="C31" s="31">
        <v>1</v>
      </c>
      <c r="D31" s="32" t="s">
        <v>121</v>
      </c>
      <c r="E31" s="32" t="s">
        <v>120</v>
      </c>
      <c r="F31" s="32" t="s">
        <v>71</v>
      </c>
      <c r="G31" s="32" t="s">
        <v>80</v>
      </c>
      <c r="H31" s="31">
        <v>24</v>
      </c>
      <c r="I31" s="30">
        <v>45800000</v>
      </c>
      <c r="J31" s="30">
        <v>16950000</v>
      </c>
      <c r="K31" s="30">
        <f t="shared" si="0"/>
        <v>28850000</v>
      </c>
      <c r="L31" s="30">
        <v>6540</v>
      </c>
    </row>
    <row r="32" spans="1:12" x14ac:dyDescent="0.4">
      <c r="A32" s="31">
        <v>31</v>
      </c>
      <c r="B32" s="31">
        <v>2025</v>
      </c>
      <c r="C32" s="31">
        <v>1</v>
      </c>
      <c r="D32" s="32" t="s">
        <v>118</v>
      </c>
      <c r="E32" s="32" t="s">
        <v>119</v>
      </c>
      <c r="F32" s="32" t="s">
        <v>71</v>
      </c>
      <c r="G32" s="32" t="s">
        <v>74</v>
      </c>
      <c r="H32" s="31">
        <v>18</v>
      </c>
      <c r="I32" s="30">
        <v>43500000</v>
      </c>
      <c r="J32" s="30">
        <v>16100000</v>
      </c>
      <c r="K32" s="30">
        <f t="shared" si="0"/>
        <v>27400000</v>
      </c>
      <c r="L32" s="30">
        <v>6210</v>
      </c>
    </row>
    <row r="33" spans="1:12" x14ac:dyDescent="0.4">
      <c r="A33" s="31">
        <v>32</v>
      </c>
      <c r="B33" s="31">
        <v>2025</v>
      </c>
      <c r="C33" s="31">
        <v>1</v>
      </c>
      <c r="D33" s="32" t="s">
        <v>118</v>
      </c>
      <c r="E33" s="32" t="s">
        <v>117</v>
      </c>
      <c r="F33" s="32" t="s">
        <v>71</v>
      </c>
      <c r="G33" s="32" t="s">
        <v>74</v>
      </c>
      <c r="H33" s="31">
        <v>16</v>
      </c>
      <c r="I33" s="30">
        <v>35800000</v>
      </c>
      <c r="J33" s="30">
        <v>13250000</v>
      </c>
      <c r="K33" s="30">
        <f t="shared" si="0"/>
        <v>22550000</v>
      </c>
      <c r="L33" s="30">
        <v>5110</v>
      </c>
    </row>
    <row r="34" spans="1:12" x14ac:dyDescent="0.4">
      <c r="A34" s="31">
        <v>33</v>
      </c>
      <c r="B34" s="31">
        <v>2025</v>
      </c>
      <c r="C34" s="31">
        <v>1</v>
      </c>
      <c r="D34" s="32" t="s">
        <v>116</v>
      </c>
      <c r="E34" s="32" t="s">
        <v>115</v>
      </c>
      <c r="F34" s="32" t="s">
        <v>71</v>
      </c>
      <c r="G34" s="32" t="s">
        <v>74</v>
      </c>
      <c r="H34" s="31">
        <v>19</v>
      </c>
      <c r="I34" s="30">
        <v>45200000</v>
      </c>
      <c r="J34" s="30">
        <v>16720000</v>
      </c>
      <c r="K34" s="30">
        <f t="shared" si="0"/>
        <v>28480000</v>
      </c>
      <c r="L34" s="30">
        <v>6460</v>
      </c>
    </row>
    <row r="35" spans="1:12" x14ac:dyDescent="0.4">
      <c r="A35" s="31">
        <v>34</v>
      </c>
      <c r="B35" s="31">
        <v>2025</v>
      </c>
      <c r="C35" s="31">
        <v>1</v>
      </c>
      <c r="D35" s="32" t="s">
        <v>113</v>
      </c>
      <c r="E35" s="32" t="s">
        <v>114</v>
      </c>
      <c r="F35" s="32" t="s">
        <v>71</v>
      </c>
      <c r="G35" s="32" t="s">
        <v>74</v>
      </c>
      <c r="H35" s="31">
        <v>20</v>
      </c>
      <c r="I35" s="30">
        <v>46200000</v>
      </c>
      <c r="J35" s="30">
        <v>17090000</v>
      </c>
      <c r="K35" s="30">
        <f t="shared" si="0"/>
        <v>29110000</v>
      </c>
      <c r="L35" s="30">
        <v>6600</v>
      </c>
    </row>
    <row r="36" spans="1:12" x14ac:dyDescent="0.4">
      <c r="A36" s="31">
        <v>35</v>
      </c>
      <c r="B36" s="31">
        <v>2025</v>
      </c>
      <c r="C36" s="31">
        <v>1</v>
      </c>
      <c r="D36" s="32" t="s">
        <v>113</v>
      </c>
      <c r="E36" s="32" t="s">
        <v>112</v>
      </c>
      <c r="F36" s="32" t="s">
        <v>71</v>
      </c>
      <c r="G36" s="32" t="s">
        <v>80</v>
      </c>
      <c r="H36" s="31">
        <v>17</v>
      </c>
      <c r="I36" s="30">
        <v>39800000</v>
      </c>
      <c r="J36" s="30">
        <v>14730000</v>
      </c>
      <c r="K36" s="30">
        <f t="shared" si="0"/>
        <v>25070000</v>
      </c>
      <c r="L36" s="30">
        <v>5690</v>
      </c>
    </row>
    <row r="37" spans="1:12" x14ac:dyDescent="0.4">
      <c r="A37" s="31">
        <v>36</v>
      </c>
      <c r="B37" s="31">
        <v>2025</v>
      </c>
      <c r="C37" s="31">
        <v>1</v>
      </c>
      <c r="D37" s="32" t="s">
        <v>111</v>
      </c>
      <c r="E37" s="32" t="s">
        <v>110</v>
      </c>
      <c r="F37" s="32" t="s">
        <v>71</v>
      </c>
      <c r="G37" s="32" t="s">
        <v>74</v>
      </c>
      <c r="H37" s="31">
        <v>18</v>
      </c>
      <c r="I37" s="30">
        <v>42100000</v>
      </c>
      <c r="J37" s="30">
        <v>15580000</v>
      </c>
      <c r="K37" s="30">
        <f t="shared" si="0"/>
        <v>26520000</v>
      </c>
      <c r="L37" s="30">
        <v>6010</v>
      </c>
    </row>
    <row r="38" spans="1:12" x14ac:dyDescent="0.4">
      <c r="A38" s="31">
        <v>37</v>
      </c>
      <c r="B38" s="31">
        <v>2025</v>
      </c>
      <c r="C38" s="31">
        <v>2</v>
      </c>
      <c r="D38" s="32" t="s">
        <v>94</v>
      </c>
      <c r="E38" s="32" t="s">
        <v>101</v>
      </c>
      <c r="F38" s="32" t="s">
        <v>71</v>
      </c>
      <c r="G38" s="32" t="s">
        <v>70</v>
      </c>
      <c r="H38" s="31">
        <v>28</v>
      </c>
      <c r="I38" s="30">
        <v>75400000</v>
      </c>
      <c r="J38" s="30">
        <v>27900000</v>
      </c>
      <c r="K38" s="30">
        <f t="shared" si="0"/>
        <v>47500000</v>
      </c>
      <c r="L38" s="30">
        <v>10100</v>
      </c>
    </row>
    <row r="39" spans="1:12" x14ac:dyDescent="0.4">
      <c r="A39" s="31">
        <v>38</v>
      </c>
      <c r="B39" s="31">
        <v>2025</v>
      </c>
      <c r="C39" s="31">
        <v>2</v>
      </c>
      <c r="D39" s="32" t="s">
        <v>94</v>
      </c>
      <c r="E39" s="32" t="s">
        <v>100</v>
      </c>
      <c r="F39" s="32" t="s">
        <v>71</v>
      </c>
      <c r="G39" s="32" t="s">
        <v>74</v>
      </c>
      <c r="H39" s="31">
        <v>22</v>
      </c>
      <c r="I39" s="30">
        <v>78600000</v>
      </c>
      <c r="J39" s="30">
        <v>27510000</v>
      </c>
      <c r="K39" s="30">
        <f t="shared" si="0"/>
        <v>51090000</v>
      </c>
      <c r="L39" s="30">
        <v>11150</v>
      </c>
    </row>
    <row r="40" spans="1:12" x14ac:dyDescent="0.4">
      <c r="A40" s="31">
        <v>39</v>
      </c>
      <c r="B40" s="31">
        <v>2025</v>
      </c>
      <c r="C40" s="31">
        <v>2</v>
      </c>
      <c r="D40" s="32" t="s">
        <v>94</v>
      </c>
      <c r="E40" s="32" t="s">
        <v>99</v>
      </c>
      <c r="F40" s="32" t="s">
        <v>98</v>
      </c>
      <c r="G40" s="32" t="s">
        <v>74</v>
      </c>
      <c r="H40" s="31">
        <v>32</v>
      </c>
      <c r="I40" s="30">
        <v>90200000</v>
      </c>
      <c r="J40" s="30">
        <v>31570000</v>
      </c>
      <c r="K40" s="30">
        <f t="shared" si="0"/>
        <v>58630000</v>
      </c>
      <c r="L40" s="30">
        <v>12890</v>
      </c>
    </row>
    <row r="41" spans="1:12" x14ac:dyDescent="0.4">
      <c r="A41" s="31">
        <v>40</v>
      </c>
      <c r="B41" s="31">
        <v>2025</v>
      </c>
      <c r="C41" s="31">
        <v>2</v>
      </c>
      <c r="D41" s="32" t="s">
        <v>94</v>
      </c>
      <c r="E41" s="32" t="s">
        <v>96</v>
      </c>
      <c r="F41" s="32" t="s">
        <v>71</v>
      </c>
      <c r="G41" s="32" t="s">
        <v>70</v>
      </c>
      <c r="H41" s="31">
        <v>25</v>
      </c>
      <c r="I41" s="30">
        <v>70800000</v>
      </c>
      <c r="J41" s="30">
        <v>26200000</v>
      </c>
      <c r="K41" s="30">
        <f t="shared" si="0"/>
        <v>44600000</v>
      </c>
      <c r="L41" s="30">
        <v>9450</v>
      </c>
    </row>
    <row r="42" spans="1:12" x14ac:dyDescent="0.4">
      <c r="A42" s="31">
        <v>41</v>
      </c>
      <c r="B42" s="31">
        <v>2025</v>
      </c>
      <c r="C42" s="31">
        <v>2</v>
      </c>
      <c r="D42" s="32" t="s">
        <v>94</v>
      </c>
      <c r="E42" s="32" t="s">
        <v>95</v>
      </c>
      <c r="F42" s="32" t="s">
        <v>71</v>
      </c>
      <c r="G42" s="32" t="s">
        <v>74</v>
      </c>
      <c r="H42" s="31">
        <v>20</v>
      </c>
      <c r="I42" s="30">
        <v>67100000</v>
      </c>
      <c r="J42" s="30">
        <v>23490000</v>
      </c>
      <c r="K42" s="30">
        <f t="shared" si="0"/>
        <v>43610000</v>
      </c>
      <c r="L42" s="30">
        <v>9590</v>
      </c>
    </row>
    <row r="43" spans="1:12" x14ac:dyDescent="0.4">
      <c r="A43" s="31">
        <v>42</v>
      </c>
      <c r="B43" s="31">
        <v>2025</v>
      </c>
      <c r="C43" s="31">
        <v>2</v>
      </c>
      <c r="D43" s="32" t="s">
        <v>94</v>
      </c>
      <c r="E43" s="32" t="s">
        <v>93</v>
      </c>
      <c r="F43" s="32" t="s">
        <v>71</v>
      </c>
      <c r="G43" s="32" t="s">
        <v>80</v>
      </c>
      <c r="H43" s="31">
        <v>18</v>
      </c>
      <c r="I43" s="30">
        <v>49300000</v>
      </c>
      <c r="J43" s="30">
        <v>18240000</v>
      </c>
      <c r="K43" s="30">
        <f t="shared" si="0"/>
        <v>31060000</v>
      </c>
      <c r="L43" s="30">
        <v>7040</v>
      </c>
    </row>
    <row r="44" spans="1:12" x14ac:dyDescent="0.4">
      <c r="A44" s="31">
        <v>43</v>
      </c>
      <c r="B44" s="31">
        <v>2025</v>
      </c>
      <c r="C44" s="31">
        <v>2</v>
      </c>
      <c r="D44" s="32" t="s">
        <v>94</v>
      </c>
      <c r="E44" s="32" t="s">
        <v>133</v>
      </c>
      <c r="F44" s="32" t="s">
        <v>71</v>
      </c>
      <c r="G44" s="32" t="s">
        <v>76</v>
      </c>
      <c r="H44" s="31">
        <v>20</v>
      </c>
      <c r="I44" s="30">
        <v>48200000</v>
      </c>
      <c r="J44" s="30">
        <v>17830000</v>
      </c>
      <c r="K44" s="30">
        <f t="shared" si="0"/>
        <v>30370000</v>
      </c>
      <c r="L44" s="30">
        <v>7220</v>
      </c>
    </row>
    <row r="45" spans="1:12" x14ac:dyDescent="0.4">
      <c r="A45" s="31">
        <v>44</v>
      </c>
      <c r="B45" s="31">
        <v>2025</v>
      </c>
      <c r="C45" s="31">
        <v>2</v>
      </c>
      <c r="D45" s="32" t="s">
        <v>94</v>
      </c>
      <c r="E45" s="32" t="s">
        <v>132</v>
      </c>
      <c r="F45" s="32" t="s">
        <v>71</v>
      </c>
      <c r="G45" s="32" t="s">
        <v>70</v>
      </c>
      <c r="H45" s="31">
        <v>24</v>
      </c>
      <c r="I45" s="30">
        <v>66200000</v>
      </c>
      <c r="J45" s="30">
        <v>24490000</v>
      </c>
      <c r="K45" s="30">
        <f t="shared" si="0"/>
        <v>41710000</v>
      </c>
      <c r="L45" s="30">
        <v>8830</v>
      </c>
    </row>
    <row r="46" spans="1:12" x14ac:dyDescent="0.4">
      <c r="A46" s="31">
        <v>45</v>
      </c>
      <c r="B46" s="31">
        <v>2025</v>
      </c>
      <c r="C46" s="31">
        <v>2</v>
      </c>
      <c r="D46" s="32" t="s">
        <v>94</v>
      </c>
      <c r="E46" s="32" t="s">
        <v>131</v>
      </c>
      <c r="F46" s="32" t="s">
        <v>71</v>
      </c>
      <c r="G46" s="32" t="s">
        <v>70</v>
      </c>
      <c r="H46" s="31">
        <v>26</v>
      </c>
      <c r="I46" s="30">
        <v>68500000</v>
      </c>
      <c r="J46" s="30">
        <v>25350000</v>
      </c>
      <c r="K46" s="30">
        <f t="shared" si="0"/>
        <v>43150000</v>
      </c>
      <c r="L46" s="30">
        <v>9130</v>
      </c>
    </row>
    <row r="47" spans="1:12" x14ac:dyDescent="0.4">
      <c r="A47" s="31">
        <v>46</v>
      </c>
      <c r="B47" s="31">
        <v>2025</v>
      </c>
      <c r="C47" s="31">
        <v>2</v>
      </c>
      <c r="D47" s="32" t="s">
        <v>90</v>
      </c>
      <c r="E47" s="32" t="s">
        <v>130</v>
      </c>
      <c r="F47" s="32" t="s">
        <v>71</v>
      </c>
      <c r="G47" s="32" t="s">
        <v>74</v>
      </c>
      <c r="H47" s="31">
        <v>22</v>
      </c>
      <c r="I47" s="30">
        <v>59800000</v>
      </c>
      <c r="J47" s="30">
        <v>22130000</v>
      </c>
      <c r="K47" s="30">
        <f t="shared" si="0"/>
        <v>37670000</v>
      </c>
      <c r="L47" s="30">
        <v>8540</v>
      </c>
    </row>
    <row r="48" spans="1:12" x14ac:dyDescent="0.4">
      <c r="A48" s="31">
        <v>47</v>
      </c>
      <c r="B48" s="31">
        <v>2025</v>
      </c>
      <c r="C48" s="31">
        <v>2</v>
      </c>
      <c r="D48" s="32" t="s">
        <v>90</v>
      </c>
      <c r="E48" s="32" t="s">
        <v>92</v>
      </c>
      <c r="F48" s="32" t="s">
        <v>71</v>
      </c>
      <c r="G48" s="32" t="s">
        <v>70</v>
      </c>
      <c r="H48" s="31">
        <v>30</v>
      </c>
      <c r="I48" s="30">
        <v>71800000</v>
      </c>
      <c r="J48" s="30">
        <v>26570000</v>
      </c>
      <c r="K48" s="30">
        <f t="shared" si="0"/>
        <v>45230000</v>
      </c>
      <c r="L48" s="30">
        <v>9570</v>
      </c>
    </row>
    <row r="49" spans="1:12" x14ac:dyDescent="0.4">
      <c r="A49" s="31">
        <v>48</v>
      </c>
      <c r="B49" s="31">
        <v>2025</v>
      </c>
      <c r="C49" s="31">
        <v>2</v>
      </c>
      <c r="D49" s="32" t="s">
        <v>90</v>
      </c>
      <c r="E49" s="32" t="s">
        <v>129</v>
      </c>
      <c r="F49" s="32" t="s">
        <v>71</v>
      </c>
      <c r="G49" s="32" t="s">
        <v>80</v>
      </c>
      <c r="H49" s="31">
        <v>20</v>
      </c>
      <c r="I49" s="30">
        <v>45100000</v>
      </c>
      <c r="J49" s="30">
        <v>16690000</v>
      </c>
      <c r="K49" s="30">
        <f t="shared" si="0"/>
        <v>28410000</v>
      </c>
      <c r="L49" s="30">
        <v>6440</v>
      </c>
    </row>
    <row r="50" spans="1:12" x14ac:dyDescent="0.4">
      <c r="A50" s="31">
        <v>49</v>
      </c>
      <c r="B50" s="31">
        <v>2025</v>
      </c>
      <c r="C50" s="31">
        <v>2</v>
      </c>
      <c r="D50" s="32" t="s">
        <v>90</v>
      </c>
      <c r="E50" s="32" t="s">
        <v>128</v>
      </c>
      <c r="F50" s="32" t="s">
        <v>71</v>
      </c>
      <c r="G50" s="32" t="s">
        <v>80</v>
      </c>
      <c r="H50" s="31">
        <v>22</v>
      </c>
      <c r="I50" s="30">
        <v>51500000</v>
      </c>
      <c r="J50" s="30">
        <v>19060000</v>
      </c>
      <c r="K50" s="30">
        <f t="shared" si="0"/>
        <v>32440000</v>
      </c>
      <c r="L50" s="30">
        <v>7360</v>
      </c>
    </row>
    <row r="51" spans="1:12" x14ac:dyDescent="0.4">
      <c r="A51" s="31">
        <v>50</v>
      </c>
      <c r="B51" s="31">
        <v>2025</v>
      </c>
      <c r="C51" s="31">
        <v>2</v>
      </c>
      <c r="D51" s="32" t="s">
        <v>90</v>
      </c>
      <c r="E51" s="32" t="s">
        <v>91</v>
      </c>
      <c r="F51" s="32" t="s">
        <v>71</v>
      </c>
      <c r="G51" s="32" t="s">
        <v>80</v>
      </c>
      <c r="H51" s="31">
        <v>18</v>
      </c>
      <c r="I51" s="30">
        <v>43500000</v>
      </c>
      <c r="J51" s="30">
        <v>16100000</v>
      </c>
      <c r="K51" s="30">
        <f t="shared" si="0"/>
        <v>27400000</v>
      </c>
      <c r="L51" s="30">
        <v>6210</v>
      </c>
    </row>
    <row r="52" spans="1:12" x14ac:dyDescent="0.4">
      <c r="A52" s="31">
        <v>51</v>
      </c>
      <c r="B52" s="31">
        <v>2025</v>
      </c>
      <c r="C52" s="31">
        <v>2</v>
      </c>
      <c r="D52" s="32" t="s">
        <v>90</v>
      </c>
      <c r="E52" s="32" t="s">
        <v>89</v>
      </c>
      <c r="F52" s="32" t="s">
        <v>71</v>
      </c>
      <c r="G52" s="32" t="s">
        <v>74</v>
      </c>
      <c r="H52" s="31">
        <v>19</v>
      </c>
      <c r="I52" s="30">
        <v>54000000</v>
      </c>
      <c r="J52" s="30">
        <v>19980000</v>
      </c>
      <c r="K52" s="30">
        <f t="shared" si="0"/>
        <v>34020000</v>
      </c>
      <c r="L52" s="30">
        <v>7710</v>
      </c>
    </row>
    <row r="53" spans="1:12" x14ac:dyDescent="0.4">
      <c r="A53" s="31">
        <v>52</v>
      </c>
      <c r="B53" s="31">
        <v>2025</v>
      </c>
      <c r="C53" s="31">
        <v>2</v>
      </c>
      <c r="D53" s="32" t="s">
        <v>125</v>
      </c>
      <c r="E53" s="32" t="s">
        <v>127</v>
      </c>
      <c r="F53" s="32" t="s">
        <v>71</v>
      </c>
      <c r="G53" s="32" t="s">
        <v>74</v>
      </c>
      <c r="H53" s="31">
        <v>21</v>
      </c>
      <c r="I53" s="30">
        <v>58500000</v>
      </c>
      <c r="J53" s="30">
        <v>21650000</v>
      </c>
      <c r="K53" s="30">
        <f t="shared" si="0"/>
        <v>36850000</v>
      </c>
      <c r="L53" s="30">
        <v>8360</v>
      </c>
    </row>
    <row r="54" spans="1:12" x14ac:dyDescent="0.4">
      <c r="A54" s="31">
        <v>53</v>
      </c>
      <c r="B54" s="31">
        <v>2025</v>
      </c>
      <c r="C54" s="31">
        <v>2</v>
      </c>
      <c r="D54" s="32" t="s">
        <v>125</v>
      </c>
      <c r="E54" s="32" t="s">
        <v>126</v>
      </c>
      <c r="F54" s="32" t="s">
        <v>71</v>
      </c>
      <c r="G54" s="32" t="s">
        <v>70</v>
      </c>
      <c r="H54" s="31">
        <v>25</v>
      </c>
      <c r="I54" s="30">
        <v>56700000</v>
      </c>
      <c r="J54" s="30">
        <v>20980000</v>
      </c>
      <c r="K54" s="30">
        <f t="shared" si="0"/>
        <v>35720000</v>
      </c>
      <c r="L54" s="30">
        <v>7560</v>
      </c>
    </row>
    <row r="55" spans="1:12" x14ac:dyDescent="0.4">
      <c r="A55" s="31">
        <v>54</v>
      </c>
      <c r="B55" s="31">
        <v>2025</v>
      </c>
      <c r="C55" s="31">
        <v>2</v>
      </c>
      <c r="D55" s="32" t="s">
        <v>125</v>
      </c>
      <c r="E55" s="32" t="s">
        <v>124</v>
      </c>
      <c r="F55" s="32" t="s">
        <v>98</v>
      </c>
      <c r="G55" s="32" t="s">
        <v>74</v>
      </c>
      <c r="H55" s="31">
        <v>35</v>
      </c>
      <c r="I55" s="30">
        <v>103500000</v>
      </c>
      <c r="J55" s="30">
        <v>36230000</v>
      </c>
      <c r="K55" s="30">
        <f t="shared" si="0"/>
        <v>67270000</v>
      </c>
      <c r="L55" s="30">
        <v>14790</v>
      </c>
    </row>
    <row r="56" spans="1:12" x14ac:dyDescent="0.4">
      <c r="A56" s="31">
        <v>55</v>
      </c>
      <c r="B56" s="31">
        <v>2025</v>
      </c>
      <c r="C56" s="31">
        <v>2</v>
      </c>
      <c r="D56" s="32" t="s">
        <v>85</v>
      </c>
      <c r="E56" s="32" t="s">
        <v>88</v>
      </c>
      <c r="F56" s="32" t="s">
        <v>71</v>
      </c>
      <c r="G56" s="32" t="s">
        <v>74</v>
      </c>
      <c r="H56" s="31">
        <v>20</v>
      </c>
      <c r="I56" s="30">
        <v>55600000</v>
      </c>
      <c r="J56" s="30">
        <v>20570000</v>
      </c>
      <c r="K56" s="30">
        <f t="shared" si="0"/>
        <v>35030000</v>
      </c>
      <c r="L56" s="30">
        <v>7940</v>
      </c>
    </row>
    <row r="57" spans="1:12" x14ac:dyDescent="0.4">
      <c r="A57" s="31">
        <v>56</v>
      </c>
      <c r="B57" s="31">
        <v>2025</v>
      </c>
      <c r="C57" s="31">
        <v>2</v>
      </c>
      <c r="D57" s="32" t="s">
        <v>85</v>
      </c>
      <c r="E57" s="32" t="s">
        <v>87</v>
      </c>
      <c r="F57" s="32" t="s">
        <v>71</v>
      </c>
      <c r="G57" s="32" t="s">
        <v>74</v>
      </c>
      <c r="H57" s="31">
        <v>24</v>
      </c>
      <c r="I57" s="30">
        <v>49500000</v>
      </c>
      <c r="J57" s="30">
        <v>17330000</v>
      </c>
      <c r="K57" s="30">
        <f t="shared" si="0"/>
        <v>32170000</v>
      </c>
      <c r="L57" s="30">
        <v>7070</v>
      </c>
    </row>
    <row r="58" spans="1:12" x14ac:dyDescent="0.4">
      <c r="A58" s="31">
        <v>57</v>
      </c>
      <c r="B58" s="31">
        <v>2025</v>
      </c>
      <c r="C58" s="31">
        <v>2</v>
      </c>
      <c r="D58" s="32" t="s">
        <v>85</v>
      </c>
      <c r="E58" s="32" t="s">
        <v>86</v>
      </c>
      <c r="F58" s="32" t="s">
        <v>71</v>
      </c>
      <c r="G58" s="32" t="s">
        <v>74</v>
      </c>
      <c r="H58" s="31">
        <v>18</v>
      </c>
      <c r="I58" s="30">
        <v>52400000</v>
      </c>
      <c r="J58" s="30">
        <v>19390000</v>
      </c>
      <c r="K58" s="30">
        <f t="shared" si="0"/>
        <v>33010000</v>
      </c>
      <c r="L58" s="30">
        <v>7490</v>
      </c>
    </row>
    <row r="59" spans="1:12" x14ac:dyDescent="0.4">
      <c r="A59" s="31">
        <v>58</v>
      </c>
      <c r="B59" s="31">
        <v>2025</v>
      </c>
      <c r="C59" s="31">
        <v>2</v>
      </c>
      <c r="D59" s="32" t="s">
        <v>85</v>
      </c>
      <c r="E59" s="32" t="s">
        <v>84</v>
      </c>
      <c r="F59" s="32" t="s">
        <v>71</v>
      </c>
      <c r="G59" s="32" t="s">
        <v>76</v>
      </c>
      <c r="H59" s="31">
        <v>19</v>
      </c>
      <c r="I59" s="30">
        <v>42800000</v>
      </c>
      <c r="J59" s="30">
        <v>15840000</v>
      </c>
      <c r="K59" s="30">
        <f t="shared" si="0"/>
        <v>26960000</v>
      </c>
      <c r="L59" s="30">
        <v>6410</v>
      </c>
    </row>
    <row r="60" spans="1:12" x14ac:dyDescent="0.4">
      <c r="A60" s="31">
        <v>59</v>
      </c>
      <c r="B60" s="31">
        <v>2025</v>
      </c>
      <c r="C60" s="31">
        <v>2</v>
      </c>
      <c r="D60" s="32" t="s">
        <v>82</v>
      </c>
      <c r="E60" s="32" t="s">
        <v>83</v>
      </c>
      <c r="F60" s="32" t="s">
        <v>71</v>
      </c>
      <c r="G60" s="32" t="s">
        <v>74</v>
      </c>
      <c r="H60" s="31">
        <v>20</v>
      </c>
      <c r="I60" s="30">
        <v>51700000</v>
      </c>
      <c r="J60" s="30">
        <v>19130000</v>
      </c>
      <c r="K60" s="30">
        <f t="shared" si="0"/>
        <v>32570000</v>
      </c>
      <c r="L60" s="30">
        <v>7390</v>
      </c>
    </row>
    <row r="61" spans="1:12" x14ac:dyDescent="0.4">
      <c r="A61" s="31">
        <v>60</v>
      </c>
      <c r="B61" s="31">
        <v>2025</v>
      </c>
      <c r="C61" s="31">
        <v>2</v>
      </c>
      <c r="D61" s="32" t="s">
        <v>82</v>
      </c>
      <c r="E61" s="32" t="s">
        <v>81</v>
      </c>
      <c r="F61" s="32" t="s">
        <v>71</v>
      </c>
      <c r="G61" s="32" t="s">
        <v>80</v>
      </c>
      <c r="H61" s="31">
        <v>18</v>
      </c>
      <c r="I61" s="30">
        <v>41200000</v>
      </c>
      <c r="J61" s="30">
        <v>15240000</v>
      </c>
      <c r="K61" s="30">
        <f t="shared" si="0"/>
        <v>25960000</v>
      </c>
      <c r="L61" s="30">
        <v>5890</v>
      </c>
    </row>
    <row r="62" spans="1:12" x14ac:dyDescent="0.4">
      <c r="A62" s="31">
        <v>61</v>
      </c>
      <c r="B62" s="31">
        <v>2025</v>
      </c>
      <c r="C62" s="31">
        <v>2</v>
      </c>
      <c r="D62" s="32" t="s">
        <v>78</v>
      </c>
      <c r="E62" s="32" t="s">
        <v>79</v>
      </c>
      <c r="F62" s="32" t="s">
        <v>71</v>
      </c>
      <c r="G62" s="32" t="s">
        <v>70</v>
      </c>
      <c r="H62" s="31">
        <v>21</v>
      </c>
      <c r="I62" s="30">
        <v>47900000</v>
      </c>
      <c r="J62" s="30">
        <v>17720000</v>
      </c>
      <c r="K62" s="30">
        <f t="shared" si="0"/>
        <v>30180000</v>
      </c>
      <c r="L62" s="30">
        <v>6390</v>
      </c>
    </row>
    <row r="63" spans="1:12" x14ac:dyDescent="0.4">
      <c r="A63" s="31">
        <v>62</v>
      </c>
      <c r="B63" s="31">
        <v>2025</v>
      </c>
      <c r="C63" s="31">
        <v>2</v>
      </c>
      <c r="D63" s="32" t="s">
        <v>78</v>
      </c>
      <c r="E63" s="32" t="s">
        <v>77</v>
      </c>
      <c r="F63" s="32" t="s">
        <v>71</v>
      </c>
      <c r="G63" s="32" t="s">
        <v>76</v>
      </c>
      <c r="H63" s="31">
        <v>17</v>
      </c>
      <c r="I63" s="30">
        <v>38100000</v>
      </c>
      <c r="J63" s="30">
        <v>14100000</v>
      </c>
      <c r="K63" s="30">
        <f t="shared" si="0"/>
        <v>24000000</v>
      </c>
      <c r="L63" s="30">
        <v>5710</v>
      </c>
    </row>
    <row r="64" spans="1:12" x14ac:dyDescent="0.4">
      <c r="A64" s="31">
        <v>63</v>
      </c>
      <c r="B64" s="31">
        <v>2025</v>
      </c>
      <c r="C64" s="31">
        <v>2</v>
      </c>
      <c r="D64" s="32" t="s">
        <v>73</v>
      </c>
      <c r="E64" s="32" t="s">
        <v>75</v>
      </c>
      <c r="F64" s="32" t="s">
        <v>71</v>
      </c>
      <c r="G64" s="32" t="s">
        <v>74</v>
      </c>
      <c r="H64" s="31">
        <v>19</v>
      </c>
      <c r="I64" s="30">
        <v>49300000</v>
      </c>
      <c r="J64" s="30">
        <v>18240000</v>
      </c>
      <c r="K64" s="30">
        <f t="shared" si="0"/>
        <v>31060000</v>
      </c>
      <c r="L64" s="30">
        <v>7040</v>
      </c>
    </row>
    <row r="65" spans="1:12" x14ac:dyDescent="0.4">
      <c r="A65" s="31">
        <v>64</v>
      </c>
      <c r="B65" s="31">
        <v>2025</v>
      </c>
      <c r="C65" s="31">
        <v>2</v>
      </c>
      <c r="D65" s="32" t="s">
        <v>73</v>
      </c>
      <c r="E65" s="32" t="s">
        <v>72</v>
      </c>
      <c r="F65" s="32" t="s">
        <v>71</v>
      </c>
      <c r="G65" s="32" t="s">
        <v>70</v>
      </c>
      <c r="H65" s="31">
        <v>22</v>
      </c>
      <c r="I65" s="30">
        <v>44800000</v>
      </c>
      <c r="J65" s="30">
        <v>16580000</v>
      </c>
      <c r="K65" s="30">
        <f t="shared" si="0"/>
        <v>28220000</v>
      </c>
      <c r="L65" s="30">
        <v>5970</v>
      </c>
    </row>
    <row r="66" spans="1:12" x14ac:dyDescent="0.4">
      <c r="A66" s="31">
        <v>65</v>
      </c>
      <c r="B66" s="31">
        <v>2025</v>
      </c>
      <c r="C66" s="31">
        <v>2</v>
      </c>
      <c r="D66" s="32" t="s">
        <v>123</v>
      </c>
      <c r="E66" s="32" t="s">
        <v>122</v>
      </c>
      <c r="F66" s="32" t="s">
        <v>71</v>
      </c>
      <c r="G66" s="32" t="s">
        <v>70</v>
      </c>
      <c r="H66" s="31">
        <v>20</v>
      </c>
      <c r="I66" s="30">
        <v>46300000</v>
      </c>
      <c r="J66" s="30">
        <v>17130000</v>
      </c>
      <c r="K66" s="30">
        <f t="shared" ref="K66:K129" si="1">I66-J66</f>
        <v>29170000</v>
      </c>
      <c r="L66" s="30">
        <v>6170</v>
      </c>
    </row>
    <row r="67" spans="1:12" x14ac:dyDescent="0.4">
      <c r="A67" s="31">
        <v>66</v>
      </c>
      <c r="B67" s="31">
        <v>2025</v>
      </c>
      <c r="C67" s="31">
        <v>2</v>
      </c>
      <c r="D67" s="32" t="s">
        <v>121</v>
      </c>
      <c r="E67" s="32" t="s">
        <v>120</v>
      </c>
      <c r="F67" s="32" t="s">
        <v>71</v>
      </c>
      <c r="G67" s="32" t="s">
        <v>80</v>
      </c>
      <c r="H67" s="31">
        <v>24</v>
      </c>
      <c r="I67" s="30">
        <v>44100000</v>
      </c>
      <c r="J67" s="30">
        <v>16320000</v>
      </c>
      <c r="K67" s="30">
        <f t="shared" si="1"/>
        <v>27780000</v>
      </c>
      <c r="L67" s="30">
        <v>6300</v>
      </c>
    </row>
    <row r="68" spans="1:12" x14ac:dyDescent="0.4">
      <c r="A68" s="31">
        <v>67</v>
      </c>
      <c r="B68" s="31">
        <v>2025</v>
      </c>
      <c r="C68" s="31">
        <v>2</v>
      </c>
      <c r="D68" s="32" t="s">
        <v>118</v>
      </c>
      <c r="E68" s="32" t="s">
        <v>119</v>
      </c>
      <c r="F68" s="32" t="s">
        <v>71</v>
      </c>
      <c r="G68" s="32" t="s">
        <v>74</v>
      </c>
      <c r="H68" s="31">
        <v>18</v>
      </c>
      <c r="I68" s="30">
        <v>41800000</v>
      </c>
      <c r="J68" s="30">
        <v>15470000</v>
      </c>
      <c r="K68" s="30">
        <f t="shared" si="1"/>
        <v>26330000</v>
      </c>
      <c r="L68" s="30">
        <v>5970</v>
      </c>
    </row>
    <row r="69" spans="1:12" x14ac:dyDescent="0.4">
      <c r="A69" s="31">
        <v>68</v>
      </c>
      <c r="B69" s="31">
        <v>2025</v>
      </c>
      <c r="C69" s="31">
        <v>2</v>
      </c>
      <c r="D69" s="32" t="s">
        <v>118</v>
      </c>
      <c r="E69" s="32" t="s">
        <v>117</v>
      </c>
      <c r="F69" s="32" t="s">
        <v>71</v>
      </c>
      <c r="G69" s="32" t="s">
        <v>74</v>
      </c>
      <c r="H69" s="31">
        <v>16</v>
      </c>
      <c r="I69" s="30">
        <v>34100000</v>
      </c>
      <c r="J69" s="30">
        <v>12620000</v>
      </c>
      <c r="K69" s="30">
        <f t="shared" si="1"/>
        <v>21480000</v>
      </c>
      <c r="L69" s="30">
        <v>4870</v>
      </c>
    </row>
    <row r="70" spans="1:12" x14ac:dyDescent="0.4">
      <c r="A70" s="31">
        <v>69</v>
      </c>
      <c r="B70" s="31">
        <v>2025</v>
      </c>
      <c r="C70" s="31">
        <v>2</v>
      </c>
      <c r="D70" s="32" t="s">
        <v>116</v>
      </c>
      <c r="E70" s="32" t="s">
        <v>115</v>
      </c>
      <c r="F70" s="32" t="s">
        <v>71</v>
      </c>
      <c r="G70" s="32" t="s">
        <v>74</v>
      </c>
      <c r="H70" s="31">
        <v>19</v>
      </c>
      <c r="I70" s="30">
        <v>43500000</v>
      </c>
      <c r="J70" s="30">
        <v>16100000</v>
      </c>
      <c r="K70" s="30">
        <f t="shared" si="1"/>
        <v>27400000</v>
      </c>
      <c r="L70" s="30">
        <v>6210</v>
      </c>
    </row>
    <row r="71" spans="1:12" x14ac:dyDescent="0.4">
      <c r="A71" s="31">
        <v>70</v>
      </c>
      <c r="B71" s="31">
        <v>2025</v>
      </c>
      <c r="C71" s="31">
        <v>2</v>
      </c>
      <c r="D71" s="32" t="s">
        <v>113</v>
      </c>
      <c r="E71" s="32" t="s">
        <v>114</v>
      </c>
      <c r="F71" s="32" t="s">
        <v>71</v>
      </c>
      <c r="G71" s="32" t="s">
        <v>74</v>
      </c>
      <c r="H71" s="31">
        <v>20</v>
      </c>
      <c r="I71" s="30">
        <v>44500000</v>
      </c>
      <c r="J71" s="30">
        <v>16470000</v>
      </c>
      <c r="K71" s="30">
        <f t="shared" si="1"/>
        <v>28030000</v>
      </c>
      <c r="L71" s="30">
        <v>6360</v>
      </c>
    </row>
    <row r="72" spans="1:12" x14ac:dyDescent="0.4">
      <c r="A72" s="31">
        <v>71</v>
      </c>
      <c r="B72" s="31">
        <v>2025</v>
      </c>
      <c r="C72" s="31">
        <v>2</v>
      </c>
      <c r="D72" s="32" t="s">
        <v>113</v>
      </c>
      <c r="E72" s="32" t="s">
        <v>112</v>
      </c>
      <c r="F72" s="32" t="s">
        <v>71</v>
      </c>
      <c r="G72" s="32" t="s">
        <v>80</v>
      </c>
      <c r="H72" s="31">
        <v>17</v>
      </c>
      <c r="I72" s="30">
        <v>38300000</v>
      </c>
      <c r="J72" s="30">
        <v>14170000</v>
      </c>
      <c r="K72" s="30">
        <f t="shared" si="1"/>
        <v>24130000</v>
      </c>
      <c r="L72" s="30">
        <v>5470</v>
      </c>
    </row>
    <row r="73" spans="1:12" x14ac:dyDescent="0.4">
      <c r="A73" s="31">
        <v>72</v>
      </c>
      <c r="B73" s="31">
        <v>2025</v>
      </c>
      <c r="C73" s="31">
        <v>2</v>
      </c>
      <c r="D73" s="32" t="s">
        <v>111</v>
      </c>
      <c r="E73" s="32" t="s">
        <v>110</v>
      </c>
      <c r="F73" s="32" t="s">
        <v>71</v>
      </c>
      <c r="G73" s="32" t="s">
        <v>74</v>
      </c>
      <c r="H73" s="31">
        <v>18</v>
      </c>
      <c r="I73" s="30">
        <v>40500000</v>
      </c>
      <c r="J73" s="30">
        <v>14990000</v>
      </c>
      <c r="K73" s="30">
        <f t="shared" si="1"/>
        <v>25510000</v>
      </c>
      <c r="L73" s="30">
        <v>5790</v>
      </c>
    </row>
    <row r="74" spans="1:12" x14ac:dyDescent="0.4">
      <c r="A74" s="31">
        <v>73</v>
      </c>
      <c r="B74" s="31">
        <v>2025</v>
      </c>
      <c r="C74" s="31">
        <v>3</v>
      </c>
      <c r="D74" s="32" t="s">
        <v>94</v>
      </c>
      <c r="E74" s="32" t="s">
        <v>101</v>
      </c>
      <c r="F74" s="32" t="s">
        <v>71</v>
      </c>
      <c r="G74" s="32" t="s">
        <v>70</v>
      </c>
      <c r="H74" s="31">
        <v>28</v>
      </c>
      <c r="I74" s="30">
        <v>81000000</v>
      </c>
      <c r="J74" s="30">
        <v>29970000</v>
      </c>
      <c r="K74" s="30">
        <f t="shared" si="1"/>
        <v>51030000</v>
      </c>
      <c r="L74" s="30">
        <v>10820</v>
      </c>
    </row>
    <row r="75" spans="1:12" x14ac:dyDescent="0.4">
      <c r="A75" s="31">
        <v>74</v>
      </c>
      <c r="B75" s="31">
        <v>2025</v>
      </c>
      <c r="C75" s="31">
        <v>3</v>
      </c>
      <c r="D75" s="32" t="s">
        <v>94</v>
      </c>
      <c r="E75" s="32" t="s">
        <v>100</v>
      </c>
      <c r="F75" s="32" t="s">
        <v>71</v>
      </c>
      <c r="G75" s="32" t="s">
        <v>74</v>
      </c>
      <c r="H75" s="31">
        <v>22</v>
      </c>
      <c r="I75" s="30">
        <v>84500000</v>
      </c>
      <c r="J75" s="30">
        <v>29580000</v>
      </c>
      <c r="K75" s="30">
        <f t="shared" si="1"/>
        <v>54920000</v>
      </c>
      <c r="L75" s="30">
        <v>11990</v>
      </c>
    </row>
    <row r="76" spans="1:12" x14ac:dyDescent="0.4">
      <c r="A76" s="31">
        <v>75</v>
      </c>
      <c r="B76" s="31">
        <v>2025</v>
      </c>
      <c r="C76" s="31">
        <v>3</v>
      </c>
      <c r="D76" s="32" t="s">
        <v>94</v>
      </c>
      <c r="E76" s="32" t="s">
        <v>99</v>
      </c>
      <c r="F76" s="32" t="s">
        <v>98</v>
      </c>
      <c r="G76" s="32" t="s">
        <v>74</v>
      </c>
      <c r="H76" s="31">
        <v>32</v>
      </c>
      <c r="I76" s="30">
        <v>97800000</v>
      </c>
      <c r="J76" s="30">
        <v>34230000</v>
      </c>
      <c r="K76" s="30">
        <f t="shared" si="1"/>
        <v>63570000</v>
      </c>
      <c r="L76" s="30">
        <v>13970</v>
      </c>
    </row>
    <row r="77" spans="1:12" x14ac:dyDescent="0.4">
      <c r="A77" s="31">
        <v>76</v>
      </c>
      <c r="B77" s="31">
        <v>2025</v>
      </c>
      <c r="C77" s="31">
        <v>3</v>
      </c>
      <c r="D77" s="32" t="s">
        <v>94</v>
      </c>
      <c r="E77" s="32" t="s">
        <v>96</v>
      </c>
      <c r="F77" s="32" t="s">
        <v>71</v>
      </c>
      <c r="G77" s="32" t="s">
        <v>70</v>
      </c>
      <c r="H77" s="31">
        <v>25</v>
      </c>
      <c r="I77" s="30">
        <v>76200000</v>
      </c>
      <c r="J77" s="30">
        <v>28190000</v>
      </c>
      <c r="K77" s="30">
        <f t="shared" si="1"/>
        <v>48010000</v>
      </c>
      <c r="L77" s="30">
        <v>10170</v>
      </c>
    </row>
    <row r="78" spans="1:12" x14ac:dyDescent="0.4">
      <c r="A78" s="31">
        <v>77</v>
      </c>
      <c r="B78" s="31">
        <v>2025</v>
      </c>
      <c r="C78" s="31">
        <v>3</v>
      </c>
      <c r="D78" s="32" t="s">
        <v>94</v>
      </c>
      <c r="E78" s="32" t="s">
        <v>95</v>
      </c>
      <c r="F78" s="32" t="s">
        <v>71</v>
      </c>
      <c r="G78" s="32" t="s">
        <v>74</v>
      </c>
      <c r="H78" s="31">
        <v>20</v>
      </c>
      <c r="I78" s="30">
        <v>72300000</v>
      </c>
      <c r="J78" s="30">
        <v>25310000</v>
      </c>
      <c r="K78" s="30">
        <f t="shared" si="1"/>
        <v>46990000</v>
      </c>
      <c r="L78" s="30">
        <v>10330</v>
      </c>
    </row>
    <row r="79" spans="1:12" x14ac:dyDescent="0.4">
      <c r="A79" s="31">
        <v>78</v>
      </c>
      <c r="B79" s="31">
        <v>2025</v>
      </c>
      <c r="C79" s="31">
        <v>3</v>
      </c>
      <c r="D79" s="32" t="s">
        <v>94</v>
      </c>
      <c r="E79" s="32" t="s">
        <v>93</v>
      </c>
      <c r="F79" s="32" t="s">
        <v>71</v>
      </c>
      <c r="G79" s="32" t="s">
        <v>80</v>
      </c>
      <c r="H79" s="31">
        <v>18</v>
      </c>
      <c r="I79" s="30">
        <v>53100000</v>
      </c>
      <c r="J79" s="30">
        <v>19650000</v>
      </c>
      <c r="K79" s="30">
        <f t="shared" si="1"/>
        <v>33450000</v>
      </c>
      <c r="L79" s="30">
        <v>7590</v>
      </c>
    </row>
    <row r="80" spans="1:12" x14ac:dyDescent="0.4">
      <c r="A80" s="31">
        <v>79</v>
      </c>
      <c r="B80" s="31">
        <v>2025</v>
      </c>
      <c r="C80" s="31">
        <v>3</v>
      </c>
      <c r="D80" s="32" t="s">
        <v>94</v>
      </c>
      <c r="E80" s="32" t="s">
        <v>133</v>
      </c>
      <c r="F80" s="32" t="s">
        <v>71</v>
      </c>
      <c r="G80" s="32" t="s">
        <v>76</v>
      </c>
      <c r="H80" s="31">
        <v>20</v>
      </c>
      <c r="I80" s="30">
        <v>59500000</v>
      </c>
      <c r="J80" s="30">
        <v>22020000</v>
      </c>
      <c r="K80" s="30">
        <f t="shared" si="1"/>
        <v>37480000</v>
      </c>
      <c r="L80" s="30">
        <v>8920</v>
      </c>
    </row>
    <row r="81" spans="1:12" x14ac:dyDescent="0.4">
      <c r="A81" s="31">
        <v>80</v>
      </c>
      <c r="B81" s="31">
        <v>2025</v>
      </c>
      <c r="C81" s="31">
        <v>3</v>
      </c>
      <c r="D81" s="32" t="s">
        <v>94</v>
      </c>
      <c r="E81" s="32" t="s">
        <v>132</v>
      </c>
      <c r="F81" s="32" t="s">
        <v>71</v>
      </c>
      <c r="G81" s="32" t="s">
        <v>70</v>
      </c>
      <c r="H81" s="31">
        <v>24</v>
      </c>
      <c r="I81" s="30">
        <v>71500000</v>
      </c>
      <c r="J81" s="30">
        <v>26460000</v>
      </c>
      <c r="K81" s="30">
        <f t="shared" si="1"/>
        <v>45040000</v>
      </c>
      <c r="L81" s="30">
        <v>9530</v>
      </c>
    </row>
    <row r="82" spans="1:12" x14ac:dyDescent="0.4">
      <c r="A82" s="31">
        <v>81</v>
      </c>
      <c r="B82" s="31">
        <v>2025</v>
      </c>
      <c r="C82" s="31">
        <v>3</v>
      </c>
      <c r="D82" s="32" t="s">
        <v>94</v>
      </c>
      <c r="E82" s="32" t="s">
        <v>131</v>
      </c>
      <c r="F82" s="32" t="s">
        <v>71</v>
      </c>
      <c r="G82" s="32" t="s">
        <v>70</v>
      </c>
      <c r="H82" s="31">
        <v>26</v>
      </c>
      <c r="I82" s="30">
        <v>73800000</v>
      </c>
      <c r="J82" s="30">
        <v>27310000</v>
      </c>
      <c r="K82" s="30">
        <f t="shared" si="1"/>
        <v>46490000</v>
      </c>
      <c r="L82" s="30">
        <v>9840</v>
      </c>
    </row>
    <row r="83" spans="1:12" x14ac:dyDescent="0.4">
      <c r="A83" s="31">
        <v>82</v>
      </c>
      <c r="B83" s="31">
        <v>2025</v>
      </c>
      <c r="C83" s="31">
        <v>3</v>
      </c>
      <c r="D83" s="32" t="s">
        <v>90</v>
      </c>
      <c r="E83" s="32" t="s">
        <v>130</v>
      </c>
      <c r="F83" s="32" t="s">
        <v>71</v>
      </c>
      <c r="G83" s="32" t="s">
        <v>74</v>
      </c>
      <c r="H83" s="31">
        <v>22</v>
      </c>
      <c r="I83" s="30">
        <v>64500000</v>
      </c>
      <c r="J83" s="30">
        <v>23870000</v>
      </c>
      <c r="K83" s="30">
        <f t="shared" si="1"/>
        <v>40630000</v>
      </c>
      <c r="L83" s="30">
        <v>9210</v>
      </c>
    </row>
    <row r="84" spans="1:12" x14ac:dyDescent="0.4">
      <c r="A84" s="31">
        <v>83</v>
      </c>
      <c r="B84" s="31">
        <v>2025</v>
      </c>
      <c r="C84" s="31">
        <v>3</v>
      </c>
      <c r="D84" s="32" t="s">
        <v>90</v>
      </c>
      <c r="E84" s="32" t="s">
        <v>92</v>
      </c>
      <c r="F84" s="32" t="s">
        <v>71</v>
      </c>
      <c r="G84" s="32" t="s">
        <v>70</v>
      </c>
      <c r="H84" s="31">
        <v>30</v>
      </c>
      <c r="I84" s="30">
        <v>77200000</v>
      </c>
      <c r="J84" s="30">
        <v>28560000</v>
      </c>
      <c r="K84" s="30">
        <f t="shared" si="1"/>
        <v>48640000</v>
      </c>
      <c r="L84" s="30">
        <v>10290</v>
      </c>
    </row>
    <row r="85" spans="1:12" x14ac:dyDescent="0.4">
      <c r="A85" s="31">
        <v>84</v>
      </c>
      <c r="B85" s="31">
        <v>2025</v>
      </c>
      <c r="C85" s="31">
        <v>3</v>
      </c>
      <c r="D85" s="32" t="s">
        <v>90</v>
      </c>
      <c r="E85" s="32" t="s">
        <v>129</v>
      </c>
      <c r="F85" s="32" t="s">
        <v>71</v>
      </c>
      <c r="G85" s="32" t="s">
        <v>80</v>
      </c>
      <c r="H85" s="31">
        <v>20</v>
      </c>
      <c r="I85" s="30">
        <v>48600000</v>
      </c>
      <c r="J85" s="30">
        <v>17980000</v>
      </c>
      <c r="K85" s="30">
        <f t="shared" si="1"/>
        <v>30620000</v>
      </c>
      <c r="L85" s="30">
        <v>6940</v>
      </c>
    </row>
    <row r="86" spans="1:12" x14ac:dyDescent="0.4">
      <c r="A86" s="31">
        <v>85</v>
      </c>
      <c r="B86" s="31">
        <v>2025</v>
      </c>
      <c r="C86" s="31">
        <v>3</v>
      </c>
      <c r="D86" s="32" t="s">
        <v>90</v>
      </c>
      <c r="E86" s="32" t="s">
        <v>128</v>
      </c>
      <c r="F86" s="32" t="s">
        <v>71</v>
      </c>
      <c r="G86" s="32" t="s">
        <v>80</v>
      </c>
      <c r="H86" s="31">
        <v>22</v>
      </c>
      <c r="I86" s="30">
        <v>55500000</v>
      </c>
      <c r="J86" s="30">
        <v>20540000</v>
      </c>
      <c r="K86" s="30">
        <f t="shared" si="1"/>
        <v>34960000</v>
      </c>
      <c r="L86" s="30">
        <v>7930</v>
      </c>
    </row>
    <row r="87" spans="1:12" x14ac:dyDescent="0.4">
      <c r="A87" s="31">
        <v>86</v>
      </c>
      <c r="B87" s="31">
        <v>2025</v>
      </c>
      <c r="C87" s="31">
        <v>3</v>
      </c>
      <c r="D87" s="32" t="s">
        <v>90</v>
      </c>
      <c r="E87" s="32" t="s">
        <v>91</v>
      </c>
      <c r="F87" s="32" t="s">
        <v>71</v>
      </c>
      <c r="G87" s="32" t="s">
        <v>80</v>
      </c>
      <c r="H87" s="31">
        <v>18</v>
      </c>
      <c r="I87" s="30">
        <v>46900000</v>
      </c>
      <c r="J87" s="30">
        <v>17350000</v>
      </c>
      <c r="K87" s="30">
        <f t="shared" si="1"/>
        <v>29550000</v>
      </c>
      <c r="L87" s="30">
        <v>6700</v>
      </c>
    </row>
    <row r="88" spans="1:12" x14ac:dyDescent="0.4">
      <c r="A88" s="31">
        <v>87</v>
      </c>
      <c r="B88" s="31">
        <v>2025</v>
      </c>
      <c r="C88" s="31">
        <v>3</v>
      </c>
      <c r="D88" s="32" t="s">
        <v>90</v>
      </c>
      <c r="E88" s="32" t="s">
        <v>89</v>
      </c>
      <c r="F88" s="32" t="s">
        <v>71</v>
      </c>
      <c r="G88" s="32" t="s">
        <v>74</v>
      </c>
      <c r="H88" s="31">
        <v>19</v>
      </c>
      <c r="I88" s="30">
        <v>58200000</v>
      </c>
      <c r="J88" s="30">
        <v>21530000</v>
      </c>
      <c r="K88" s="30">
        <f t="shared" si="1"/>
        <v>36670000</v>
      </c>
      <c r="L88" s="30">
        <v>8310</v>
      </c>
    </row>
    <row r="89" spans="1:12" x14ac:dyDescent="0.4">
      <c r="A89" s="31">
        <v>88</v>
      </c>
      <c r="B89" s="31">
        <v>2025</v>
      </c>
      <c r="C89" s="31">
        <v>3</v>
      </c>
      <c r="D89" s="32" t="s">
        <v>125</v>
      </c>
      <c r="E89" s="32" t="s">
        <v>127</v>
      </c>
      <c r="F89" s="32" t="s">
        <v>71</v>
      </c>
      <c r="G89" s="32" t="s">
        <v>74</v>
      </c>
      <c r="H89" s="31">
        <v>21</v>
      </c>
      <c r="I89" s="30">
        <v>63100000</v>
      </c>
      <c r="J89" s="30">
        <v>23350000</v>
      </c>
      <c r="K89" s="30">
        <f t="shared" si="1"/>
        <v>39750000</v>
      </c>
      <c r="L89" s="30">
        <v>9010</v>
      </c>
    </row>
    <row r="90" spans="1:12" x14ac:dyDescent="0.4">
      <c r="A90" s="31">
        <v>89</v>
      </c>
      <c r="B90" s="31">
        <v>2025</v>
      </c>
      <c r="C90" s="31">
        <v>3</v>
      </c>
      <c r="D90" s="32" t="s">
        <v>125</v>
      </c>
      <c r="E90" s="32" t="s">
        <v>126</v>
      </c>
      <c r="F90" s="32" t="s">
        <v>71</v>
      </c>
      <c r="G90" s="32" t="s">
        <v>70</v>
      </c>
      <c r="H90" s="31">
        <v>25</v>
      </c>
      <c r="I90" s="30">
        <v>61100000</v>
      </c>
      <c r="J90" s="30">
        <v>22610000</v>
      </c>
      <c r="K90" s="30">
        <f t="shared" si="1"/>
        <v>38490000</v>
      </c>
      <c r="L90" s="30">
        <v>8150</v>
      </c>
    </row>
    <row r="91" spans="1:12" x14ac:dyDescent="0.4">
      <c r="A91" s="31">
        <v>90</v>
      </c>
      <c r="B91" s="31">
        <v>2025</v>
      </c>
      <c r="C91" s="31">
        <v>3</v>
      </c>
      <c r="D91" s="32" t="s">
        <v>125</v>
      </c>
      <c r="E91" s="32" t="s">
        <v>124</v>
      </c>
      <c r="F91" s="32" t="s">
        <v>98</v>
      </c>
      <c r="G91" s="32" t="s">
        <v>74</v>
      </c>
      <c r="H91" s="31">
        <v>35</v>
      </c>
      <c r="I91" s="30">
        <v>111800000</v>
      </c>
      <c r="J91" s="30">
        <v>39130000</v>
      </c>
      <c r="K91" s="30">
        <f t="shared" si="1"/>
        <v>72670000</v>
      </c>
      <c r="L91" s="30">
        <v>15970</v>
      </c>
    </row>
    <row r="92" spans="1:12" x14ac:dyDescent="0.4">
      <c r="A92" s="31">
        <v>91</v>
      </c>
      <c r="B92" s="31">
        <v>2025</v>
      </c>
      <c r="C92" s="31">
        <v>3</v>
      </c>
      <c r="D92" s="32" t="s">
        <v>85</v>
      </c>
      <c r="E92" s="32" t="s">
        <v>88</v>
      </c>
      <c r="F92" s="32" t="s">
        <v>71</v>
      </c>
      <c r="G92" s="32" t="s">
        <v>74</v>
      </c>
      <c r="H92" s="31">
        <v>20</v>
      </c>
      <c r="I92" s="30">
        <v>59900000</v>
      </c>
      <c r="J92" s="30">
        <v>22160000</v>
      </c>
      <c r="K92" s="30">
        <f t="shared" si="1"/>
        <v>37740000</v>
      </c>
      <c r="L92" s="30">
        <v>8560</v>
      </c>
    </row>
    <row r="93" spans="1:12" x14ac:dyDescent="0.4">
      <c r="A93" s="31">
        <v>92</v>
      </c>
      <c r="B93" s="31">
        <v>2025</v>
      </c>
      <c r="C93" s="31">
        <v>3</v>
      </c>
      <c r="D93" s="32" t="s">
        <v>85</v>
      </c>
      <c r="E93" s="32" t="s">
        <v>87</v>
      </c>
      <c r="F93" s="32" t="s">
        <v>71</v>
      </c>
      <c r="G93" s="32" t="s">
        <v>74</v>
      </c>
      <c r="H93" s="31">
        <v>24</v>
      </c>
      <c r="I93" s="30">
        <v>55800000</v>
      </c>
      <c r="J93" s="30">
        <v>19530000</v>
      </c>
      <c r="K93" s="30">
        <f t="shared" si="1"/>
        <v>36270000</v>
      </c>
      <c r="L93" s="30">
        <v>7970</v>
      </c>
    </row>
    <row r="94" spans="1:12" x14ac:dyDescent="0.4">
      <c r="A94" s="31">
        <v>93</v>
      </c>
      <c r="B94" s="31">
        <v>2025</v>
      </c>
      <c r="C94" s="31">
        <v>3</v>
      </c>
      <c r="D94" s="32" t="s">
        <v>85</v>
      </c>
      <c r="E94" s="32" t="s">
        <v>86</v>
      </c>
      <c r="F94" s="32" t="s">
        <v>71</v>
      </c>
      <c r="G94" s="32" t="s">
        <v>74</v>
      </c>
      <c r="H94" s="31">
        <v>18</v>
      </c>
      <c r="I94" s="30">
        <v>56500000</v>
      </c>
      <c r="J94" s="30">
        <v>20910000</v>
      </c>
      <c r="K94" s="30">
        <f t="shared" si="1"/>
        <v>35590000</v>
      </c>
      <c r="L94" s="30">
        <v>8070</v>
      </c>
    </row>
    <row r="95" spans="1:12" x14ac:dyDescent="0.4">
      <c r="A95" s="31">
        <v>94</v>
      </c>
      <c r="B95" s="31">
        <v>2025</v>
      </c>
      <c r="C95" s="31">
        <v>3</v>
      </c>
      <c r="D95" s="32" t="s">
        <v>85</v>
      </c>
      <c r="E95" s="32" t="s">
        <v>84</v>
      </c>
      <c r="F95" s="32" t="s">
        <v>71</v>
      </c>
      <c r="G95" s="32" t="s">
        <v>76</v>
      </c>
      <c r="H95" s="31">
        <v>19</v>
      </c>
      <c r="I95" s="30">
        <v>51800000</v>
      </c>
      <c r="J95" s="30">
        <v>19170000</v>
      </c>
      <c r="K95" s="30">
        <f t="shared" si="1"/>
        <v>32630000</v>
      </c>
      <c r="L95" s="30">
        <v>7760</v>
      </c>
    </row>
    <row r="96" spans="1:12" x14ac:dyDescent="0.4">
      <c r="A96" s="31">
        <v>95</v>
      </c>
      <c r="B96" s="31">
        <v>2025</v>
      </c>
      <c r="C96" s="31">
        <v>3</v>
      </c>
      <c r="D96" s="32" t="s">
        <v>82</v>
      </c>
      <c r="E96" s="32" t="s">
        <v>83</v>
      </c>
      <c r="F96" s="32" t="s">
        <v>71</v>
      </c>
      <c r="G96" s="32" t="s">
        <v>74</v>
      </c>
      <c r="H96" s="31">
        <v>20</v>
      </c>
      <c r="I96" s="30">
        <v>55800000</v>
      </c>
      <c r="J96" s="30">
        <v>20650000</v>
      </c>
      <c r="K96" s="30">
        <f t="shared" si="1"/>
        <v>35150000</v>
      </c>
      <c r="L96" s="30">
        <v>7970</v>
      </c>
    </row>
    <row r="97" spans="1:12" x14ac:dyDescent="0.4">
      <c r="A97" s="31">
        <v>96</v>
      </c>
      <c r="B97" s="31">
        <v>2025</v>
      </c>
      <c r="C97" s="31">
        <v>3</v>
      </c>
      <c r="D97" s="32" t="s">
        <v>82</v>
      </c>
      <c r="E97" s="32" t="s">
        <v>81</v>
      </c>
      <c r="F97" s="32" t="s">
        <v>71</v>
      </c>
      <c r="G97" s="32" t="s">
        <v>80</v>
      </c>
      <c r="H97" s="31">
        <v>18</v>
      </c>
      <c r="I97" s="30">
        <v>44400000</v>
      </c>
      <c r="J97" s="30">
        <v>16430000</v>
      </c>
      <c r="K97" s="30">
        <f t="shared" si="1"/>
        <v>27970000</v>
      </c>
      <c r="L97" s="30">
        <v>6340</v>
      </c>
    </row>
    <row r="98" spans="1:12" x14ac:dyDescent="0.4">
      <c r="A98" s="31">
        <v>97</v>
      </c>
      <c r="B98" s="31">
        <v>2025</v>
      </c>
      <c r="C98" s="31">
        <v>3</v>
      </c>
      <c r="D98" s="32" t="s">
        <v>78</v>
      </c>
      <c r="E98" s="32" t="s">
        <v>79</v>
      </c>
      <c r="F98" s="32" t="s">
        <v>71</v>
      </c>
      <c r="G98" s="32" t="s">
        <v>70</v>
      </c>
      <c r="H98" s="31">
        <v>21</v>
      </c>
      <c r="I98" s="30">
        <v>51700000</v>
      </c>
      <c r="J98" s="30">
        <v>19130000</v>
      </c>
      <c r="K98" s="30">
        <f t="shared" si="1"/>
        <v>32570000</v>
      </c>
      <c r="L98" s="30">
        <v>6890</v>
      </c>
    </row>
    <row r="99" spans="1:12" x14ac:dyDescent="0.4">
      <c r="A99" s="31">
        <v>98</v>
      </c>
      <c r="B99" s="31">
        <v>2025</v>
      </c>
      <c r="C99" s="31">
        <v>3</v>
      </c>
      <c r="D99" s="32" t="s">
        <v>78</v>
      </c>
      <c r="E99" s="32" t="s">
        <v>77</v>
      </c>
      <c r="F99" s="32" t="s">
        <v>71</v>
      </c>
      <c r="G99" s="32" t="s">
        <v>76</v>
      </c>
      <c r="H99" s="31">
        <v>17</v>
      </c>
      <c r="I99" s="30">
        <v>45800000</v>
      </c>
      <c r="J99" s="30">
        <v>16950000</v>
      </c>
      <c r="K99" s="30">
        <f t="shared" si="1"/>
        <v>28850000</v>
      </c>
      <c r="L99" s="30">
        <v>6860</v>
      </c>
    </row>
    <row r="100" spans="1:12" x14ac:dyDescent="0.4">
      <c r="A100" s="31">
        <v>99</v>
      </c>
      <c r="B100" s="31">
        <v>2025</v>
      </c>
      <c r="C100" s="31">
        <v>3</v>
      </c>
      <c r="D100" s="32" t="s">
        <v>73</v>
      </c>
      <c r="E100" s="32" t="s">
        <v>75</v>
      </c>
      <c r="F100" s="32" t="s">
        <v>71</v>
      </c>
      <c r="G100" s="32" t="s">
        <v>74</v>
      </c>
      <c r="H100" s="31">
        <v>19</v>
      </c>
      <c r="I100" s="30">
        <v>53100000</v>
      </c>
      <c r="J100" s="30">
        <v>19650000</v>
      </c>
      <c r="K100" s="30">
        <f t="shared" si="1"/>
        <v>33450000</v>
      </c>
      <c r="L100" s="30">
        <v>7590</v>
      </c>
    </row>
    <row r="101" spans="1:12" x14ac:dyDescent="0.4">
      <c r="A101" s="31">
        <v>100</v>
      </c>
      <c r="B101" s="31">
        <v>2025</v>
      </c>
      <c r="C101" s="31">
        <v>3</v>
      </c>
      <c r="D101" s="32" t="s">
        <v>73</v>
      </c>
      <c r="E101" s="32" t="s">
        <v>72</v>
      </c>
      <c r="F101" s="32" t="s">
        <v>71</v>
      </c>
      <c r="G101" s="32" t="s">
        <v>70</v>
      </c>
      <c r="H101" s="31">
        <v>22</v>
      </c>
      <c r="I101" s="30">
        <v>48300000</v>
      </c>
      <c r="J101" s="30">
        <v>17870000</v>
      </c>
      <c r="K101" s="30">
        <f t="shared" si="1"/>
        <v>30430000</v>
      </c>
      <c r="L101" s="30">
        <v>6440</v>
      </c>
    </row>
    <row r="102" spans="1:12" x14ac:dyDescent="0.4">
      <c r="A102" s="31">
        <v>101</v>
      </c>
      <c r="B102" s="31">
        <v>2025</v>
      </c>
      <c r="C102" s="31">
        <v>3</v>
      </c>
      <c r="D102" s="32" t="s">
        <v>123</v>
      </c>
      <c r="E102" s="32" t="s">
        <v>122</v>
      </c>
      <c r="F102" s="32" t="s">
        <v>71</v>
      </c>
      <c r="G102" s="32" t="s">
        <v>70</v>
      </c>
      <c r="H102" s="31">
        <v>20</v>
      </c>
      <c r="I102" s="30">
        <v>49900000</v>
      </c>
      <c r="J102" s="30">
        <v>18460000</v>
      </c>
      <c r="K102" s="30">
        <f t="shared" si="1"/>
        <v>31440000</v>
      </c>
      <c r="L102" s="30">
        <v>6650</v>
      </c>
    </row>
    <row r="103" spans="1:12" x14ac:dyDescent="0.4">
      <c r="A103" s="31">
        <v>102</v>
      </c>
      <c r="B103" s="31">
        <v>2025</v>
      </c>
      <c r="C103" s="31">
        <v>3</v>
      </c>
      <c r="D103" s="32" t="s">
        <v>121</v>
      </c>
      <c r="E103" s="32" t="s">
        <v>120</v>
      </c>
      <c r="F103" s="32" t="s">
        <v>71</v>
      </c>
      <c r="G103" s="32" t="s">
        <v>80</v>
      </c>
      <c r="H103" s="31">
        <v>24</v>
      </c>
      <c r="I103" s="30">
        <v>47500000</v>
      </c>
      <c r="J103" s="30">
        <v>17580000</v>
      </c>
      <c r="K103" s="30">
        <f t="shared" si="1"/>
        <v>29920000</v>
      </c>
      <c r="L103" s="30">
        <v>6790</v>
      </c>
    </row>
    <row r="104" spans="1:12" x14ac:dyDescent="0.4">
      <c r="A104" s="31">
        <v>103</v>
      </c>
      <c r="B104" s="31">
        <v>2025</v>
      </c>
      <c r="C104" s="31">
        <v>3</v>
      </c>
      <c r="D104" s="32" t="s">
        <v>118</v>
      </c>
      <c r="E104" s="32" t="s">
        <v>119</v>
      </c>
      <c r="F104" s="32" t="s">
        <v>71</v>
      </c>
      <c r="G104" s="32" t="s">
        <v>74</v>
      </c>
      <c r="H104" s="31">
        <v>18</v>
      </c>
      <c r="I104" s="30">
        <v>45200000</v>
      </c>
      <c r="J104" s="30">
        <v>16720000</v>
      </c>
      <c r="K104" s="30">
        <f t="shared" si="1"/>
        <v>28480000</v>
      </c>
      <c r="L104" s="30">
        <v>6460</v>
      </c>
    </row>
    <row r="105" spans="1:12" x14ac:dyDescent="0.4">
      <c r="A105" s="31">
        <v>104</v>
      </c>
      <c r="B105" s="31">
        <v>2025</v>
      </c>
      <c r="C105" s="31">
        <v>3</v>
      </c>
      <c r="D105" s="32" t="s">
        <v>118</v>
      </c>
      <c r="E105" s="32" t="s">
        <v>117</v>
      </c>
      <c r="F105" s="32" t="s">
        <v>71</v>
      </c>
      <c r="G105" s="32" t="s">
        <v>74</v>
      </c>
      <c r="H105" s="31">
        <v>16</v>
      </c>
      <c r="I105" s="30">
        <v>37500000</v>
      </c>
      <c r="J105" s="30">
        <v>13880000</v>
      </c>
      <c r="K105" s="30">
        <f t="shared" si="1"/>
        <v>23620000</v>
      </c>
      <c r="L105" s="30">
        <v>5360</v>
      </c>
    </row>
    <row r="106" spans="1:12" x14ac:dyDescent="0.4">
      <c r="A106" s="31">
        <v>105</v>
      </c>
      <c r="B106" s="31">
        <v>2025</v>
      </c>
      <c r="C106" s="31">
        <v>3</v>
      </c>
      <c r="D106" s="32" t="s">
        <v>116</v>
      </c>
      <c r="E106" s="32" t="s">
        <v>115</v>
      </c>
      <c r="F106" s="32" t="s">
        <v>71</v>
      </c>
      <c r="G106" s="32" t="s">
        <v>74</v>
      </c>
      <c r="H106" s="31">
        <v>19</v>
      </c>
      <c r="I106" s="30">
        <v>46900000</v>
      </c>
      <c r="J106" s="30">
        <v>17350000</v>
      </c>
      <c r="K106" s="30">
        <f t="shared" si="1"/>
        <v>29550000</v>
      </c>
      <c r="L106" s="30">
        <v>6700</v>
      </c>
    </row>
    <row r="107" spans="1:12" x14ac:dyDescent="0.4">
      <c r="A107" s="31">
        <v>106</v>
      </c>
      <c r="B107" s="31">
        <v>2025</v>
      </c>
      <c r="C107" s="31">
        <v>3</v>
      </c>
      <c r="D107" s="32" t="s">
        <v>113</v>
      </c>
      <c r="E107" s="32" t="s">
        <v>114</v>
      </c>
      <c r="F107" s="32" t="s">
        <v>71</v>
      </c>
      <c r="G107" s="32" t="s">
        <v>74</v>
      </c>
      <c r="H107" s="31">
        <v>20</v>
      </c>
      <c r="I107" s="30">
        <v>47900000</v>
      </c>
      <c r="J107" s="30">
        <v>17720000</v>
      </c>
      <c r="K107" s="30">
        <f t="shared" si="1"/>
        <v>30180000</v>
      </c>
      <c r="L107" s="30">
        <v>6840</v>
      </c>
    </row>
    <row r="108" spans="1:12" x14ac:dyDescent="0.4">
      <c r="A108" s="31">
        <v>107</v>
      </c>
      <c r="B108" s="31">
        <v>2025</v>
      </c>
      <c r="C108" s="31">
        <v>3</v>
      </c>
      <c r="D108" s="32" t="s">
        <v>113</v>
      </c>
      <c r="E108" s="32" t="s">
        <v>112</v>
      </c>
      <c r="F108" s="32" t="s">
        <v>71</v>
      </c>
      <c r="G108" s="32" t="s">
        <v>80</v>
      </c>
      <c r="H108" s="31">
        <v>17</v>
      </c>
      <c r="I108" s="30">
        <v>41300000</v>
      </c>
      <c r="J108" s="30">
        <v>15280000</v>
      </c>
      <c r="K108" s="30">
        <f t="shared" si="1"/>
        <v>26020000</v>
      </c>
      <c r="L108" s="30">
        <v>5900</v>
      </c>
    </row>
    <row r="109" spans="1:12" x14ac:dyDescent="0.4">
      <c r="A109" s="31">
        <v>108</v>
      </c>
      <c r="B109" s="31">
        <v>2025</v>
      </c>
      <c r="C109" s="31">
        <v>3</v>
      </c>
      <c r="D109" s="32" t="s">
        <v>111</v>
      </c>
      <c r="E109" s="32" t="s">
        <v>110</v>
      </c>
      <c r="F109" s="32" t="s">
        <v>71</v>
      </c>
      <c r="G109" s="32" t="s">
        <v>74</v>
      </c>
      <c r="H109" s="31">
        <v>18</v>
      </c>
      <c r="I109" s="30">
        <v>43700000</v>
      </c>
      <c r="J109" s="30">
        <v>16170000</v>
      </c>
      <c r="K109" s="30">
        <f t="shared" si="1"/>
        <v>27530000</v>
      </c>
      <c r="L109" s="30">
        <v>6240</v>
      </c>
    </row>
    <row r="110" spans="1:12" x14ac:dyDescent="0.4">
      <c r="A110" s="31">
        <v>109</v>
      </c>
      <c r="B110" s="31">
        <v>2025</v>
      </c>
      <c r="C110" s="31">
        <v>4</v>
      </c>
      <c r="D110" s="32" t="s">
        <v>94</v>
      </c>
      <c r="E110" s="32" t="s">
        <v>101</v>
      </c>
      <c r="F110" s="32" t="s">
        <v>71</v>
      </c>
      <c r="G110" s="32" t="s">
        <v>70</v>
      </c>
      <c r="H110" s="31">
        <v>28</v>
      </c>
      <c r="I110" s="30">
        <v>83500000</v>
      </c>
      <c r="J110" s="30">
        <v>30900000</v>
      </c>
      <c r="K110" s="30">
        <f t="shared" si="1"/>
        <v>52600000</v>
      </c>
      <c r="L110" s="30">
        <v>11150</v>
      </c>
    </row>
    <row r="111" spans="1:12" x14ac:dyDescent="0.4">
      <c r="A111" s="31">
        <v>110</v>
      </c>
      <c r="B111" s="31">
        <v>2025</v>
      </c>
      <c r="C111" s="31">
        <v>4</v>
      </c>
      <c r="D111" s="32" t="s">
        <v>94</v>
      </c>
      <c r="E111" s="32" t="s">
        <v>100</v>
      </c>
      <c r="F111" s="32" t="s">
        <v>71</v>
      </c>
      <c r="G111" s="32" t="s">
        <v>74</v>
      </c>
      <c r="H111" s="31">
        <v>22</v>
      </c>
      <c r="I111" s="30">
        <v>87800000</v>
      </c>
      <c r="J111" s="30">
        <v>30730000</v>
      </c>
      <c r="K111" s="30">
        <f t="shared" si="1"/>
        <v>57070000</v>
      </c>
      <c r="L111" s="30">
        <v>12460</v>
      </c>
    </row>
    <row r="112" spans="1:12" x14ac:dyDescent="0.4">
      <c r="A112" s="31">
        <v>111</v>
      </c>
      <c r="B112" s="31">
        <v>2025</v>
      </c>
      <c r="C112" s="31">
        <v>4</v>
      </c>
      <c r="D112" s="32" t="s">
        <v>94</v>
      </c>
      <c r="E112" s="32" t="s">
        <v>99</v>
      </c>
      <c r="F112" s="32" t="s">
        <v>98</v>
      </c>
      <c r="G112" s="32" t="s">
        <v>74</v>
      </c>
      <c r="H112" s="31">
        <v>32</v>
      </c>
      <c r="I112" s="30">
        <v>101200000</v>
      </c>
      <c r="J112" s="30">
        <v>35420000</v>
      </c>
      <c r="K112" s="30">
        <f t="shared" si="1"/>
        <v>65780000</v>
      </c>
      <c r="L112" s="30">
        <v>14460</v>
      </c>
    </row>
    <row r="113" spans="1:12" x14ac:dyDescent="0.4">
      <c r="A113" s="31">
        <v>112</v>
      </c>
      <c r="B113" s="31">
        <v>2025</v>
      </c>
      <c r="C113" s="31">
        <v>4</v>
      </c>
      <c r="D113" s="32" t="s">
        <v>94</v>
      </c>
      <c r="E113" s="32" t="s">
        <v>96</v>
      </c>
      <c r="F113" s="32" t="s">
        <v>71</v>
      </c>
      <c r="G113" s="32" t="s">
        <v>70</v>
      </c>
      <c r="H113" s="31">
        <v>25</v>
      </c>
      <c r="I113" s="30">
        <v>78800000</v>
      </c>
      <c r="J113" s="30">
        <v>29160000</v>
      </c>
      <c r="K113" s="30">
        <f t="shared" si="1"/>
        <v>49640000</v>
      </c>
      <c r="L113" s="30">
        <v>10510</v>
      </c>
    </row>
    <row r="114" spans="1:12" x14ac:dyDescent="0.4">
      <c r="A114" s="31">
        <v>113</v>
      </c>
      <c r="B114" s="31">
        <v>2025</v>
      </c>
      <c r="C114" s="31">
        <v>4</v>
      </c>
      <c r="D114" s="32" t="s">
        <v>94</v>
      </c>
      <c r="E114" s="32" t="s">
        <v>95</v>
      </c>
      <c r="F114" s="32" t="s">
        <v>71</v>
      </c>
      <c r="G114" s="32" t="s">
        <v>74</v>
      </c>
      <c r="H114" s="31">
        <v>20</v>
      </c>
      <c r="I114" s="30">
        <v>75100000</v>
      </c>
      <c r="J114" s="30">
        <v>26290000</v>
      </c>
      <c r="K114" s="30">
        <f t="shared" si="1"/>
        <v>48810000</v>
      </c>
      <c r="L114" s="30">
        <v>10730</v>
      </c>
    </row>
    <row r="115" spans="1:12" x14ac:dyDescent="0.4">
      <c r="A115" s="31">
        <v>114</v>
      </c>
      <c r="B115" s="31">
        <v>2025</v>
      </c>
      <c r="C115" s="31">
        <v>4</v>
      </c>
      <c r="D115" s="32" t="s">
        <v>94</v>
      </c>
      <c r="E115" s="32" t="s">
        <v>93</v>
      </c>
      <c r="F115" s="32" t="s">
        <v>71</v>
      </c>
      <c r="G115" s="32" t="s">
        <v>80</v>
      </c>
      <c r="H115" s="31">
        <v>18</v>
      </c>
      <c r="I115" s="30">
        <v>54800000</v>
      </c>
      <c r="J115" s="30">
        <v>20280000</v>
      </c>
      <c r="K115" s="30">
        <f t="shared" si="1"/>
        <v>34520000</v>
      </c>
      <c r="L115" s="30">
        <v>7830</v>
      </c>
    </row>
    <row r="116" spans="1:12" x14ac:dyDescent="0.4">
      <c r="A116" s="31">
        <v>115</v>
      </c>
      <c r="B116" s="31">
        <v>2025</v>
      </c>
      <c r="C116" s="31">
        <v>4</v>
      </c>
      <c r="D116" s="32" t="s">
        <v>94</v>
      </c>
      <c r="E116" s="32" t="s">
        <v>133</v>
      </c>
      <c r="F116" s="32" t="s">
        <v>71</v>
      </c>
      <c r="G116" s="32" t="s">
        <v>76</v>
      </c>
      <c r="H116" s="31">
        <v>20</v>
      </c>
      <c r="I116" s="30">
        <v>61200000</v>
      </c>
      <c r="J116" s="30">
        <v>22640000</v>
      </c>
      <c r="K116" s="30">
        <f t="shared" si="1"/>
        <v>38560000</v>
      </c>
      <c r="L116" s="30">
        <v>9170</v>
      </c>
    </row>
    <row r="117" spans="1:12" x14ac:dyDescent="0.4">
      <c r="A117" s="31">
        <v>116</v>
      </c>
      <c r="B117" s="31">
        <v>2025</v>
      </c>
      <c r="C117" s="31">
        <v>4</v>
      </c>
      <c r="D117" s="32" t="s">
        <v>94</v>
      </c>
      <c r="E117" s="32" t="s">
        <v>132</v>
      </c>
      <c r="F117" s="32" t="s">
        <v>71</v>
      </c>
      <c r="G117" s="32" t="s">
        <v>70</v>
      </c>
      <c r="H117" s="31">
        <v>24</v>
      </c>
      <c r="I117" s="30">
        <v>73800000</v>
      </c>
      <c r="J117" s="30">
        <v>27310000</v>
      </c>
      <c r="K117" s="30">
        <f t="shared" si="1"/>
        <v>46490000</v>
      </c>
      <c r="L117" s="30">
        <v>9840</v>
      </c>
    </row>
    <row r="118" spans="1:12" x14ac:dyDescent="0.4">
      <c r="A118" s="31">
        <v>117</v>
      </c>
      <c r="B118" s="31">
        <v>2025</v>
      </c>
      <c r="C118" s="31">
        <v>4</v>
      </c>
      <c r="D118" s="32" t="s">
        <v>94</v>
      </c>
      <c r="E118" s="32" t="s">
        <v>131</v>
      </c>
      <c r="F118" s="32" t="s">
        <v>71</v>
      </c>
      <c r="G118" s="32" t="s">
        <v>70</v>
      </c>
      <c r="H118" s="31">
        <v>26</v>
      </c>
      <c r="I118" s="30">
        <v>76200000</v>
      </c>
      <c r="J118" s="30">
        <v>28190000</v>
      </c>
      <c r="K118" s="30">
        <f t="shared" si="1"/>
        <v>48010000</v>
      </c>
      <c r="L118" s="30">
        <v>10160</v>
      </c>
    </row>
    <row r="119" spans="1:12" x14ac:dyDescent="0.4">
      <c r="A119" s="31">
        <v>118</v>
      </c>
      <c r="B119" s="31">
        <v>2025</v>
      </c>
      <c r="C119" s="31">
        <v>4</v>
      </c>
      <c r="D119" s="32" t="s">
        <v>90</v>
      </c>
      <c r="E119" s="32" t="s">
        <v>130</v>
      </c>
      <c r="F119" s="32" t="s">
        <v>71</v>
      </c>
      <c r="G119" s="32" t="s">
        <v>74</v>
      </c>
      <c r="H119" s="31">
        <v>22</v>
      </c>
      <c r="I119" s="30">
        <v>66800000</v>
      </c>
      <c r="J119" s="30">
        <v>24720000</v>
      </c>
      <c r="K119" s="30">
        <f t="shared" si="1"/>
        <v>42080000</v>
      </c>
      <c r="L119" s="30">
        <v>9540</v>
      </c>
    </row>
    <row r="120" spans="1:12" x14ac:dyDescent="0.4">
      <c r="A120" s="31">
        <v>119</v>
      </c>
      <c r="B120" s="31">
        <v>2025</v>
      </c>
      <c r="C120" s="31">
        <v>4</v>
      </c>
      <c r="D120" s="32" t="s">
        <v>90</v>
      </c>
      <c r="E120" s="32" t="s">
        <v>92</v>
      </c>
      <c r="F120" s="32" t="s">
        <v>71</v>
      </c>
      <c r="G120" s="32" t="s">
        <v>70</v>
      </c>
      <c r="H120" s="31">
        <v>30</v>
      </c>
      <c r="I120" s="30">
        <v>79800000</v>
      </c>
      <c r="J120" s="30">
        <v>29530000</v>
      </c>
      <c r="K120" s="30">
        <f t="shared" si="1"/>
        <v>50270000</v>
      </c>
      <c r="L120" s="30">
        <v>10640</v>
      </c>
    </row>
    <row r="121" spans="1:12" x14ac:dyDescent="0.4">
      <c r="A121" s="31">
        <v>120</v>
      </c>
      <c r="B121" s="31">
        <v>2025</v>
      </c>
      <c r="C121" s="31">
        <v>4</v>
      </c>
      <c r="D121" s="32" t="s">
        <v>90</v>
      </c>
      <c r="E121" s="32" t="s">
        <v>129</v>
      </c>
      <c r="F121" s="32" t="s">
        <v>71</v>
      </c>
      <c r="G121" s="32" t="s">
        <v>80</v>
      </c>
      <c r="H121" s="31">
        <v>20</v>
      </c>
      <c r="I121" s="30">
        <v>50200000</v>
      </c>
      <c r="J121" s="30">
        <v>18570000</v>
      </c>
      <c r="K121" s="30">
        <f t="shared" si="1"/>
        <v>31630000</v>
      </c>
      <c r="L121" s="30">
        <v>7170</v>
      </c>
    </row>
    <row r="122" spans="1:12" x14ac:dyDescent="0.4">
      <c r="A122" s="31">
        <v>121</v>
      </c>
      <c r="B122" s="31">
        <v>2025</v>
      </c>
      <c r="C122" s="31">
        <v>4</v>
      </c>
      <c r="D122" s="32" t="s">
        <v>90</v>
      </c>
      <c r="E122" s="32" t="s">
        <v>128</v>
      </c>
      <c r="F122" s="32" t="s">
        <v>71</v>
      </c>
      <c r="G122" s="32" t="s">
        <v>80</v>
      </c>
      <c r="H122" s="31">
        <v>22</v>
      </c>
      <c r="I122" s="30">
        <v>57300000</v>
      </c>
      <c r="J122" s="30">
        <v>21200000</v>
      </c>
      <c r="K122" s="30">
        <f t="shared" si="1"/>
        <v>36100000</v>
      </c>
      <c r="L122" s="30">
        <v>8190</v>
      </c>
    </row>
    <row r="123" spans="1:12" x14ac:dyDescent="0.4">
      <c r="A123" s="31">
        <v>122</v>
      </c>
      <c r="B123" s="31">
        <v>2025</v>
      </c>
      <c r="C123" s="31">
        <v>4</v>
      </c>
      <c r="D123" s="32" t="s">
        <v>90</v>
      </c>
      <c r="E123" s="32" t="s">
        <v>91</v>
      </c>
      <c r="F123" s="32" t="s">
        <v>71</v>
      </c>
      <c r="G123" s="32" t="s">
        <v>80</v>
      </c>
      <c r="H123" s="31">
        <v>18</v>
      </c>
      <c r="I123" s="30">
        <v>48500000</v>
      </c>
      <c r="J123" s="30">
        <v>17950000</v>
      </c>
      <c r="K123" s="30">
        <f t="shared" si="1"/>
        <v>30550000</v>
      </c>
      <c r="L123" s="30">
        <v>6930</v>
      </c>
    </row>
    <row r="124" spans="1:12" x14ac:dyDescent="0.4">
      <c r="A124" s="31">
        <v>123</v>
      </c>
      <c r="B124" s="31">
        <v>2025</v>
      </c>
      <c r="C124" s="31">
        <v>4</v>
      </c>
      <c r="D124" s="32" t="s">
        <v>90</v>
      </c>
      <c r="E124" s="32" t="s">
        <v>89</v>
      </c>
      <c r="F124" s="32" t="s">
        <v>71</v>
      </c>
      <c r="G124" s="32" t="s">
        <v>74</v>
      </c>
      <c r="H124" s="31">
        <v>19</v>
      </c>
      <c r="I124" s="30">
        <v>60100000</v>
      </c>
      <c r="J124" s="30">
        <v>22240000</v>
      </c>
      <c r="K124" s="30">
        <f t="shared" si="1"/>
        <v>37860000</v>
      </c>
      <c r="L124" s="30">
        <v>8590</v>
      </c>
    </row>
    <row r="125" spans="1:12" x14ac:dyDescent="0.4">
      <c r="A125" s="31">
        <v>124</v>
      </c>
      <c r="B125" s="31">
        <v>2025</v>
      </c>
      <c r="C125" s="31">
        <v>4</v>
      </c>
      <c r="D125" s="32" t="s">
        <v>125</v>
      </c>
      <c r="E125" s="32" t="s">
        <v>127</v>
      </c>
      <c r="F125" s="32" t="s">
        <v>71</v>
      </c>
      <c r="G125" s="32" t="s">
        <v>74</v>
      </c>
      <c r="H125" s="31">
        <v>21</v>
      </c>
      <c r="I125" s="30">
        <v>65200000</v>
      </c>
      <c r="J125" s="30">
        <v>24120000</v>
      </c>
      <c r="K125" s="30">
        <f t="shared" si="1"/>
        <v>41080000</v>
      </c>
      <c r="L125" s="30">
        <v>9310</v>
      </c>
    </row>
    <row r="126" spans="1:12" x14ac:dyDescent="0.4">
      <c r="A126" s="31">
        <v>125</v>
      </c>
      <c r="B126" s="31">
        <v>2025</v>
      </c>
      <c r="C126" s="31">
        <v>4</v>
      </c>
      <c r="D126" s="32" t="s">
        <v>125</v>
      </c>
      <c r="E126" s="32" t="s">
        <v>126</v>
      </c>
      <c r="F126" s="32" t="s">
        <v>71</v>
      </c>
      <c r="G126" s="32" t="s">
        <v>70</v>
      </c>
      <c r="H126" s="31">
        <v>25</v>
      </c>
      <c r="I126" s="30">
        <v>63200000</v>
      </c>
      <c r="J126" s="30">
        <v>23380000</v>
      </c>
      <c r="K126" s="30">
        <f t="shared" si="1"/>
        <v>39820000</v>
      </c>
      <c r="L126" s="30">
        <v>8430</v>
      </c>
    </row>
    <row r="127" spans="1:12" x14ac:dyDescent="0.4">
      <c r="A127" s="31">
        <v>126</v>
      </c>
      <c r="B127" s="31">
        <v>2025</v>
      </c>
      <c r="C127" s="31">
        <v>4</v>
      </c>
      <c r="D127" s="32" t="s">
        <v>125</v>
      </c>
      <c r="E127" s="32" t="s">
        <v>124</v>
      </c>
      <c r="F127" s="32" t="s">
        <v>98</v>
      </c>
      <c r="G127" s="32" t="s">
        <v>74</v>
      </c>
      <c r="H127" s="31">
        <v>35</v>
      </c>
      <c r="I127" s="30">
        <v>115400000</v>
      </c>
      <c r="J127" s="30">
        <v>40390000</v>
      </c>
      <c r="K127" s="30">
        <f t="shared" si="1"/>
        <v>75010000</v>
      </c>
      <c r="L127" s="30">
        <v>16490</v>
      </c>
    </row>
    <row r="128" spans="1:12" x14ac:dyDescent="0.4">
      <c r="A128" s="31">
        <v>127</v>
      </c>
      <c r="B128" s="31">
        <v>2025</v>
      </c>
      <c r="C128" s="31">
        <v>4</v>
      </c>
      <c r="D128" s="32" t="s">
        <v>85</v>
      </c>
      <c r="E128" s="32" t="s">
        <v>88</v>
      </c>
      <c r="F128" s="32" t="s">
        <v>71</v>
      </c>
      <c r="G128" s="32" t="s">
        <v>74</v>
      </c>
      <c r="H128" s="31">
        <v>20</v>
      </c>
      <c r="I128" s="30">
        <v>61900000</v>
      </c>
      <c r="J128" s="30">
        <v>22900000</v>
      </c>
      <c r="K128" s="30">
        <f t="shared" si="1"/>
        <v>39000000</v>
      </c>
      <c r="L128" s="30">
        <v>8840</v>
      </c>
    </row>
    <row r="129" spans="1:12" x14ac:dyDescent="0.4">
      <c r="A129" s="31">
        <v>128</v>
      </c>
      <c r="B129" s="31">
        <v>2025</v>
      </c>
      <c r="C129" s="31">
        <v>4</v>
      </c>
      <c r="D129" s="32" t="s">
        <v>85</v>
      </c>
      <c r="E129" s="32" t="s">
        <v>87</v>
      </c>
      <c r="F129" s="32" t="s">
        <v>71</v>
      </c>
      <c r="G129" s="32" t="s">
        <v>74</v>
      </c>
      <c r="H129" s="31">
        <v>24</v>
      </c>
      <c r="I129" s="30">
        <v>61200000</v>
      </c>
      <c r="J129" s="30">
        <v>21420000</v>
      </c>
      <c r="K129" s="30">
        <f t="shared" si="1"/>
        <v>39780000</v>
      </c>
      <c r="L129" s="30">
        <v>8740</v>
      </c>
    </row>
    <row r="130" spans="1:12" x14ac:dyDescent="0.4">
      <c r="A130" s="31">
        <v>129</v>
      </c>
      <c r="B130" s="31">
        <v>2025</v>
      </c>
      <c r="C130" s="31">
        <v>4</v>
      </c>
      <c r="D130" s="32" t="s">
        <v>85</v>
      </c>
      <c r="E130" s="32" t="s">
        <v>86</v>
      </c>
      <c r="F130" s="32" t="s">
        <v>71</v>
      </c>
      <c r="G130" s="32" t="s">
        <v>74</v>
      </c>
      <c r="H130" s="31">
        <v>18</v>
      </c>
      <c r="I130" s="30">
        <v>58400000</v>
      </c>
      <c r="J130" s="30">
        <v>21610000</v>
      </c>
      <c r="K130" s="30">
        <f t="shared" ref="K130:K193" si="2">I130-J130</f>
        <v>36790000</v>
      </c>
      <c r="L130" s="30">
        <v>8340</v>
      </c>
    </row>
    <row r="131" spans="1:12" x14ac:dyDescent="0.4">
      <c r="A131" s="31">
        <v>130</v>
      </c>
      <c r="B131" s="31">
        <v>2025</v>
      </c>
      <c r="C131" s="31">
        <v>4</v>
      </c>
      <c r="D131" s="32" t="s">
        <v>85</v>
      </c>
      <c r="E131" s="32" t="s">
        <v>84</v>
      </c>
      <c r="F131" s="32" t="s">
        <v>71</v>
      </c>
      <c r="G131" s="32" t="s">
        <v>76</v>
      </c>
      <c r="H131" s="31">
        <v>19</v>
      </c>
      <c r="I131" s="30">
        <v>53500000</v>
      </c>
      <c r="J131" s="30">
        <v>19800000</v>
      </c>
      <c r="K131" s="30">
        <f t="shared" si="2"/>
        <v>33700000</v>
      </c>
      <c r="L131" s="30">
        <v>8020</v>
      </c>
    </row>
    <row r="132" spans="1:12" x14ac:dyDescent="0.4">
      <c r="A132" s="31">
        <v>131</v>
      </c>
      <c r="B132" s="31">
        <v>2025</v>
      </c>
      <c r="C132" s="31">
        <v>4</v>
      </c>
      <c r="D132" s="32" t="s">
        <v>82</v>
      </c>
      <c r="E132" s="32" t="s">
        <v>83</v>
      </c>
      <c r="F132" s="32" t="s">
        <v>71</v>
      </c>
      <c r="G132" s="32" t="s">
        <v>74</v>
      </c>
      <c r="H132" s="31">
        <v>20</v>
      </c>
      <c r="I132" s="30">
        <v>57700000</v>
      </c>
      <c r="J132" s="30">
        <v>21350000</v>
      </c>
      <c r="K132" s="30">
        <f t="shared" si="2"/>
        <v>36350000</v>
      </c>
      <c r="L132" s="30">
        <v>8240</v>
      </c>
    </row>
    <row r="133" spans="1:12" x14ac:dyDescent="0.4">
      <c r="A133" s="31">
        <v>132</v>
      </c>
      <c r="B133" s="31">
        <v>2025</v>
      </c>
      <c r="C133" s="31">
        <v>4</v>
      </c>
      <c r="D133" s="32" t="s">
        <v>82</v>
      </c>
      <c r="E133" s="32" t="s">
        <v>81</v>
      </c>
      <c r="F133" s="32" t="s">
        <v>71</v>
      </c>
      <c r="G133" s="32" t="s">
        <v>80</v>
      </c>
      <c r="H133" s="31">
        <v>18</v>
      </c>
      <c r="I133" s="30">
        <v>45900000</v>
      </c>
      <c r="J133" s="30">
        <v>16980000</v>
      </c>
      <c r="K133" s="30">
        <f t="shared" si="2"/>
        <v>28920000</v>
      </c>
      <c r="L133" s="30">
        <v>6560</v>
      </c>
    </row>
    <row r="134" spans="1:12" x14ac:dyDescent="0.4">
      <c r="A134" s="31">
        <v>133</v>
      </c>
      <c r="B134" s="31">
        <v>2025</v>
      </c>
      <c r="C134" s="31">
        <v>4</v>
      </c>
      <c r="D134" s="32" t="s">
        <v>78</v>
      </c>
      <c r="E134" s="32" t="s">
        <v>79</v>
      </c>
      <c r="F134" s="32" t="s">
        <v>71</v>
      </c>
      <c r="G134" s="32" t="s">
        <v>70</v>
      </c>
      <c r="H134" s="31">
        <v>21</v>
      </c>
      <c r="I134" s="30">
        <v>53400000</v>
      </c>
      <c r="J134" s="30">
        <v>19760000</v>
      </c>
      <c r="K134" s="30">
        <f t="shared" si="2"/>
        <v>33640000</v>
      </c>
      <c r="L134" s="30">
        <v>7120</v>
      </c>
    </row>
    <row r="135" spans="1:12" x14ac:dyDescent="0.4">
      <c r="A135" s="31">
        <v>134</v>
      </c>
      <c r="B135" s="31">
        <v>2025</v>
      </c>
      <c r="C135" s="31">
        <v>4</v>
      </c>
      <c r="D135" s="32" t="s">
        <v>78</v>
      </c>
      <c r="E135" s="32" t="s">
        <v>77</v>
      </c>
      <c r="F135" s="32" t="s">
        <v>71</v>
      </c>
      <c r="G135" s="32" t="s">
        <v>76</v>
      </c>
      <c r="H135" s="31">
        <v>17</v>
      </c>
      <c r="I135" s="30">
        <v>47300000</v>
      </c>
      <c r="J135" s="30">
        <v>17500000</v>
      </c>
      <c r="K135" s="30">
        <f t="shared" si="2"/>
        <v>29800000</v>
      </c>
      <c r="L135" s="30">
        <v>7090</v>
      </c>
    </row>
    <row r="136" spans="1:12" x14ac:dyDescent="0.4">
      <c r="A136" s="31">
        <v>135</v>
      </c>
      <c r="B136" s="31">
        <v>2025</v>
      </c>
      <c r="C136" s="31">
        <v>4</v>
      </c>
      <c r="D136" s="32" t="s">
        <v>73</v>
      </c>
      <c r="E136" s="32" t="s">
        <v>75</v>
      </c>
      <c r="F136" s="32" t="s">
        <v>71</v>
      </c>
      <c r="G136" s="32" t="s">
        <v>74</v>
      </c>
      <c r="H136" s="31">
        <v>19</v>
      </c>
      <c r="I136" s="30">
        <v>54900000</v>
      </c>
      <c r="J136" s="30">
        <v>20310000</v>
      </c>
      <c r="K136" s="30">
        <f t="shared" si="2"/>
        <v>34590000</v>
      </c>
      <c r="L136" s="30">
        <v>7840</v>
      </c>
    </row>
    <row r="137" spans="1:12" x14ac:dyDescent="0.4">
      <c r="A137" s="31">
        <v>136</v>
      </c>
      <c r="B137" s="31">
        <v>2025</v>
      </c>
      <c r="C137" s="31">
        <v>4</v>
      </c>
      <c r="D137" s="32" t="s">
        <v>73</v>
      </c>
      <c r="E137" s="32" t="s">
        <v>72</v>
      </c>
      <c r="F137" s="32" t="s">
        <v>71</v>
      </c>
      <c r="G137" s="32" t="s">
        <v>70</v>
      </c>
      <c r="H137" s="31">
        <v>22</v>
      </c>
      <c r="I137" s="30">
        <v>49900000</v>
      </c>
      <c r="J137" s="30">
        <v>18460000</v>
      </c>
      <c r="K137" s="30">
        <f t="shared" si="2"/>
        <v>31440000</v>
      </c>
      <c r="L137" s="30">
        <v>6650</v>
      </c>
    </row>
    <row r="138" spans="1:12" x14ac:dyDescent="0.4">
      <c r="A138" s="31">
        <v>137</v>
      </c>
      <c r="B138" s="31">
        <v>2025</v>
      </c>
      <c r="C138" s="31">
        <v>4</v>
      </c>
      <c r="D138" s="32" t="s">
        <v>123</v>
      </c>
      <c r="E138" s="32" t="s">
        <v>122</v>
      </c>
      <c r="F138" s="32" t="s">
        <v>71</v>
      </c>
      <c r="G138" s="32" t="s">
        <v>70</v>
      </c>
      <c r="H138" s="31">
        <v>20</v>
      </c>
      <c r="I138" s="30">
        <v>51600000</v>
      </c>
      <c r="J138" s="30">
        <v>19090000</v>
      </c>
      <c r="K138" s="30">
        <f t="shared" si="2"/>
        <v>32510000</v>
      </c>
      <c r="L138" s="30">
        <v>6880</v>
      </c>
    </row>
    <row r="139" spans="1:12" x14ac:dyDescent="0.4">
      <c r="A139" s="31">
        <v>138</v>
      </c>
      <c r="B139" s="31">
        <v>2025</v>
      </c>
      <c r="C139" s="31">
        <v>4</v>
      </c>
      <c r="D139" s="32" t="s">
        <v>121</v>
      </c>
      <c r="E139" s="32" t="s">
        <v>120</v>
      </c>
      <c r="F139" s="32" t="s">
        <v>71</v>
      </c>
      <c r="G139" s="32" t="s">
        <v>80</v>
      </c>
      <c r="H139" s="31">
        <v>24</v>
      </c>
      <c r="I139" s="30">
        <v>49100000</v>
      </c>
      <c r="J139" s="30">
        <v>18170000</v>
      </c>
      <c r="K139" s="30">
        <f t="shared" si="2"/>
        <v>30930000</v>
      </c>
      <c r="L139" s="30">
        <v>7010</v>
      </c>
    </row>
    <row r="140" spans="1:12" x14ac:dyDescent="0.4">
      <c r="A140" s="31">
        <v>139</v>
      </c>
      <c r="B140" s="31">
        <v>2025</v>
      </c>
      <c r="C140" s="31">
        <v>4</v>
      </c>
      <c r="D140" s="32" t="s">
        <v>118</v>
      </c>
      <c r="E140" s="32" t="s">
        <v>119</v>
      </c>
      <c r="F140" s="32" t="s">
        <v>71</v>
      </c>
      <c r="G140" s="32" t="s">
        <v>74</v>
      </c>
      <c r="H140" s="31">
        <v>18</v>
      </c>
      <c r="I140" s="30">
        <v>46700000</v>
      </c>
      <c r="J140" s="30">
        <v>17280000</v>
      </c>
      <c r="K140" s="30">
        <f t="shared" si="2"/>
        <v>29420000</v>
      </c>
      <c r="L140" s="30">
        <v>6670</v>
      </c>
    </row>
    <row r="141" spans="1:12" x14ac:dyDescent="0.4">
      <c r="A141" s="31">
        <v>140</v>
      </c>
      <c r="B141" s="31">
        <v>2025</v>
      </c>
      <c r="C141" s="31">
        <v>4</v>
      </c>
      <c r="D141" s="32" t="s">
        <v>118</v>
      </c>
      <c r="E141" s="32" t="s">
        <v>117</v>
      </c>
      <c r="F141" s="32" t="s">
        <v>71</v>
      </c>
      <c r="G141" s="32" t="s">
        <v>74</v>
      </c>
      <c r="H141" s="31">
        <v>16</v>
      </c>
      <c r="I141" s="30">
        <v>42100000</v>
      </c>
      <c r="J141" s="30">
        <v>15580000</v>
      </c>
      <c r="K141" s="30">
        <f t="shared" si="2"/>
        <v>26520000</v>
      </c>
      <c r="L141" s="30">
        <v>6010</v>
      </c>
    </row>
    <row r="142" spans="1:12" x14ac:dyDescent="0.4">
      <c r="A142" s="31">
        <v>141</v>
      </c>
      <c r="B142" s="31">
        <v>2025</v>
      </c>
      <c r="C142" s="31">
        <v>4</v>
      </c>
      <c r="D142" s="32" t="s">
        <v>116</v>
      </c>
      <c r="E142" s="32" t="s">
        <v>115</v>
      </c>
      <c r="F142" s="32" t="s">
        <v>71</v>
      </c>
      <c r="G142" s="32" t="s">
        <v>74</v>
      </c>
      <c r="H142" s="31">
        <v>19</v>
      </c>
      <c r="I142" s="30">
        <v>48500000</v>
      </c>
      <c r="J142" s="30">
        <v>17950000</v>
      </c>
      <c r="K142" s="30">
        <f t="shared" si="2"/>
        <v>30550000</v>
      </c>
      <c r="L142" s="30">
        <v>6930</v>
      </c>
    </row>
    <row r="143" spans="1:12" x14ac:dyDescent="0.4">
      <c r="A143" s="31">
        <v>142</v>
      </c>
      <c r="B143" s="31">
        <v>2025</v>
      </c>
      <c r="C143" s="31">
        <v>4</v>
      </c>
      <c r="D143" s="32" t="s">
        <v>113</v>
      </c>
      <c r="E143" s="32" t="s">
        <v>114</v>
      </c>
      <c r="F143" s="32" t="s">
        <v>71</v>
      </c>
      <c r="G143" s="32" t="s">
        <v>74</v>
      </c>
      <c r="H143" s="31">
        <v>20</v>
      </c>
      <c r="I143" s="30">
        <v>49500000</v>
      </c>
      <c r="J143" s="30">
        <v>18320000</v>
      </c>
      <c r="K143" s="30">
        <f t="shared" si="2"/>
        <v>31180000</v>
      </c>
      <c r="L143" s="30">
        <v>7070</v>
      </c>
    </row>
    <row r="144" spans="1:12" x14ac:dyDescent="0.4">
      <c r="A144" s="31">
        <v>143</v>
      </c>
      <c r="B144" s="31">
        <v>2025</v>
      </c>
      <c r="C144" s="31">
        <v>4</v>
      </c>
      <c r="D144" s="32" t="s">
        <v>113</v>
      </c>
      <c r="E144" s="32" t="s">
        <v>112</v>
      </c>
      <c r="F144" s="32" t="s">
        <v>71</v>
      </c>
      <c r="G144" s="32" t="s">
        <v>80</v>
      </c>
      <c r="H144" s="31">
        <v>17</v>
      </c>
      <c r="I144" s="30">
        <v>42700000</v>
      </c>
      <c r="J144" s="30">
        <v>15800000</v>
      </c>
      <c r="K144" s="30">
        <f t="shared" si="2"/>
        <v>26900000</v>
      </c>
      <c r="L144" s="30">
        <v>6100</v>
      </c>
    </row>
    <row r="145" spans="1:12" x14ac:dyDescent="0.4">
      <c r="A145" s="31">
        <v>144</v>
      </c>
      <c r="B145" s="31">
        <v>2025</v>
      </c>
      <c r="C145" s="31">
        <v>4</v>
      </c>
      <c r="D145" s="32" t="s">
        <v>111</v>
      </c>
      <c r="E145" s="32" t="s">
        <v>110</v>
      </c>
      <c r="F145" s="32" t="s">
        <v>71</v>
      </c>
      <c r="G145" s="32" t="s">
        <v>74</v>
      </c>
      <c r="H145" s="31">
        <v>18</v>
      </c>
      <c r="I145" s="30">
        <v>45100000</v>
      </c>
      <c r="J145" s="30">
        <v>16690000</v>
      </c>
      <c r="K145" s="30">
        <f t="shared" si="2"/>
        <v>28410000</v>
      </c>
      <c r="L145" s="30">
        <v>6440</v>
      </c>
    </row>
    <row r="146" spans="1:12" x14ac:dyDescent="0.4">
      <c r="A146" s="31">
        <v>145</v>
      </c>
      <c r="B146" s="31">
        <v>2025</v>
      </c>
      <c r="C146" s="31">
        <v>5</v>
      </c>
      <c r="D146" s="32" t="s">
        <v>94</v>
      </c>
      <c r="E146" s="32" t="s">
        <v>101</v>
      </c>
      <c r="F146" s="32" t="s">
        <v>71</v>
      </c>
      <c r="G146" s="32" t="s">
        <v>70</v>
      </c>
      <c r="H146" s="31">
        <v>28</v>
      </c>
      <c r="I146" s="30">
        <v>86800000</v>
      </c>
      <c r="J146" s="30">
        <v>32120000</v>
      </c>
      <c r="K146" s="30">
        <f t="shared" si="2"/>
        <v>54680000</v>
      </c>
      <c r="L146" s="30">
        <v>11580</v>
      </c>
    </row>
    <row r="147" spans="1:12" x14ac:dyDescent="0.4">
      <c r="A147" s="31">
        <v>146</v>
      </c>
      <c r="B147" s="31">
        <v>2025</v>
      </c>
      <c r="C147" s="31">
        <v>5</v>
      </c>
      <c r="D147" s="32" t="s">
        <v>94</v>
      </c>
      <c r="E147" s="32" t="s">
        <v>100</v>
      </c>
      <c r="F147" s="32" t="s">
        <v>71</v>
      </c>
      <c r="G147" s="32" t="s">
        <v>74</v>
      </c>
      <c r="H147" s="31">
        <v>22</v>
      </c>
      <c r="I147" s="30">
        <v>93100000</v>
      </c>
      <c r="J147" s="30">
        <v>32590000</v>
      </c>
      <c r="K147" s="30">
        <f t="shared" si="2"/>
        <v>60510000</v>
      </c>
      <c r="L147" s="30">
        <v>13210</v>
      </c>
    </row>
    <row r="148" spans="1:12" x14ac:dyDescent="0.4">
      <c r="A148" s="31">
        <v>147</v>
      </c>
      <c r="B148" s="31">
        <v>2025</v>
      </c>
      <c r="C148" s="31">
        <v>5</v>
      </c>
      <c r="D148" s="32" t="s">
        <v>94</v>
      </c>
      <c r="E148" s="32" t="s">
        <v>99</v>
      </c>
      <c r="F148" s="32" t="s">
        <v>98</v>
      </c>
      <c r="G148" s="32" t="s">
        <v>74</v>
      </c>
      <c r="H148" s="31">
        <v>32</v>
      </c>
      <c r="I148" s="30">
        <v>106800000</v>
      </c>
      <c r="J148" s="30">
        <v>37380000</v>
      </c>
      <c r="K148" s="30">
        <f t="shared" si="2"/>
        <v>69420000</v>
      </c>
      <c r="L148" s="30">
        <v>15260</v>
      </c>
    </row>
    <row r="149" spans="1:12" x14ac:dyDescent="0.4">
      <c r="A149" s="31">
        <v>148</v>
      </c>
      <c r="B149" s="31">
        <v>2025</v>
      </c>
      <c r="C149" s="31">
        <v>5</v>
      </c>
      <c r="D149" s="32" t="s">
        <v>94</v>
      </c>
      <c r="E149" s="32" t="s">
        <v>96</v>
      </c>
      <c r="F149" s="32" t="s">
        <v>71</v>
      </c>
      <c r="G149" s="32" t="s">
        <v>70</v>
      </c>
      <c r="H149" s="31">
        <v>25</v>
      </c>
      <c r="I149" s="30">
        <v>81500000</v>
      </c>
      <c r="J149" s="30">
        <v>30160000</v>
      </c>
      <c r="K149" s="30">
        <f t="shared" si="2"/>
        <v>51340000</v>
      </c>
      <c r="L149" s="30">
        <v>10870</v>
      </c>
    </row>
    <row r="150" spans="1:12" x14ac:dyDescent="0.4">
      <c r="A150" s="31">
        <v>149</v>
      </c>
      <c r="B150" s="31">
        <v>2025</v>
      </c>
      <c r="C150" s="31">
        <v>5</v>
      </c>
      <c r="D150" s="32" t="s">
        <v>94</v>
      </c>
      <c r="E150" s="32" t="s">
        <v>95</v>
      </c>
      <c r="F150" s="32" t="s">
        <v>71</v>
      </c>
      <c r="G150" s="32" t="s">
        <v>74</v>
      </c>
      <c r="H150" s="31">
        <v>20</v>
      </c>
      <c r="I150" s="30">
        <v>79200000</v>
      </c>
      <c r="J150" s="30">
        <v>27720000</v>
      </c>
      <c r="K150" s="30">
        <f t="shared" si="2"/>
        <v>51480000</v>
      </c>
      <c r="L150" s="30">
        <v>11310</v>
      </c>
    </row>
    <row r="151" spans="1:12" x14ac:dyDescent="0.4">
      <c r="A151" s="31">
        <v>150</v>
      </c>
      <c r="B151" s="31">
        <v>2025</v>
      </c>
      <c r="C151" s="31">
        <v>5</v>
      </c>
      <c r="D151" s="32" t="s">
        <v>94</v>
      </c>
      <c r="E151" s="32" t="s">
        <v>93</v>
      </c>
      <c r="F151" s="32" t="s">
        <v>71</v>
      </c>
      <c r="G151" s="32" t="s">
        <v>80</v>
      </c>
      <c r="H151" s="31">
        <v>18</v>
      </c>
      <c r="I151" s="30">
        <v>57200000</v>
      </c>
      <c r="J151" s="30">
        <v>21160000</v>
      </c>
      <c r="K151" s="30">
        <f t="shared" si="2"/>
        <v>36040000</v>
      </c>
      <c r="L151" s="30">
        <v>8170</v>
      </c>
    </row>
    <row r="152" spans="1:12" x14ac:dyDescent="0.4">
      <c r="A152" s="31">
        <v>151</v>
      </c>
      <c r="B152" s="31">
        <v>2025</v>
      </c>
      <c r="C152" s="31">
        <v>5</v>
      </c>
      <c r="D152" s="32" t="s">
        <v>94</v>
      </c>
      <c r="E152" s="32" t="s">
        <v>133</v>
      </c>
      <c r="F152" s="32" t="s">
        <v>71</v>
      </c>
      <c r="G152" s="32" t="s">
        <v>76</v>
      </c>
      <c r="H152" s="31">
        <v>20</v>
      </c>
      <c r="I152" s="30">
        <v>63800000</v>
      </c>
      <c r="J152" s="30">
        <v>23610000</v>
      </c>
      <c r="K152" s="30">
        <f t="shared" si="2"/>
        <v>40190000</v>
      </c>
      <c r="L152" s="30">
        <v>9560</v>
      </c>
    </row>
    <row r="153" spans="1:12" x14ac:dyDescent="0.4">
      <c r="A153" s="31">
        <v>152</v>
      </c>
      <c r="B153" s="31">
        <v>2025</v>
      </c>
      <c r="C153" s="31">
        <v>5</v>
      </c>
      <c r="D153" s="32" t="s">
        <v>94</v>
      </c>
      <c r="E153" s="32" t="s">
        <v>132</v>
      </c>
      <c r="F153" s="32" t="s">
        <v>71</v>
      </c>
      <c r="G153" s="32" t="s">
        <v>70</v>
      </c>
      <c r="H153" s="31">
        <v>24</v>
      </c>
      <c r="I153" s="30">
        <v>76200000</v>
      </c>
      <c r="J153" s="30">
        <v>28190000</v>
      </c>
      <c r="K153" s="30">
        <f t="shared" si="2"/>
        <v>48010000</v>
      </c>
      <c r="L153" s="30">
        <v>10160</v>
      </c>
    </row>
    <row r="154" spans="1:12" x14ac:dyDescent="0.4">
      <c r="A154" s="31">
        <v>153</v>
      </c>
      <c r="B154" s="31">
        <v>2025</v>
      </c>
      <c r="C154" s="31">
        <v>5</v>
      </c>
      <c r="D154" s="32" t="s">
        <v>94</v>
      </c>
      <c r="E154" s="32" t="s">
        <v>131</v>
      </c>
      <c r="F154" s="32" t="s">
        <v>71</v>
      </c>
      <c r="G154" s="32" t="s">
        <v>70</v>
      </c>
      <c r="H154" s="31">
        <v>26</v>
      </c>
      <c r="I154" s="30">
        <v>79500000</v>
      </c>
      <c r="J154" s="30">
        <v>29420000</v>
      </c>
      <c r="K154" s="30">
        <f t="shared" si="2"/>
        <v>50080000</v>
      </c>
      <c r="L154" s="30">
        <v>10600</v>
      </c>
    </row>
    <row r="155" spans="1:12" x14ac:dyDescent="0.4">
      <c r="A155" s="31">
        <v>154</v>
      </c>
      <c r="B155" s="31">
        <v>2025</v>
      </c>
      <c r="C155" s="31">
        <v>5</v>
      </c>
      <c r="D155" s="32" t="s">
        <v>90</v>
      </c>
      <c r="E155" s="32" t="s">
        <v>130</v>
      </c>
      <c r="F155" s="32" t="s">
        <v>71</v>
      </c>
      <c r="G155" s="32" t="s">
        <v>74</v>
      </c>
      <c r="H155" s="31">
        <v>22</v>
      </c>
      <c r="I155" s="30">
        <v>70200000</v>
      </c>
      <c r="J155" s="30">
        <v>25970000</v>
      </c>
      <c r="K155" s="30">
        <f t="shared" si="2"/>
        <v>44230000</v>
      </c>
      <c r="L155" s="30">
        <v>10030</v>
      </c>
    </row>
    <row r="156" spans="1:12" x14ac:dyDescent="0.4">
      <c r="A156" s="31">
        <v>155</v>
      </c>
      <c r="B156" s="31">
        <v>2025</v>
      </c>
      <c r="C156" s="31">
        <v>5</v>
      </c>
      <c r="D156" s="32" t="s">
        <v>90</v>
      </c>
      <c r="E156" s="32" t="s">
        <v>92</v>
      </c>
      <c r="F156" s="32" t="s">
        <v>71</v>
      </c>
      <c r="G156" s="32" t="s">
        <v>70</v>
      </c>
      <c r="H156" s="31">
        <v>30</v>
      </c>
      <c r="I156" s="30">
        <v>82500000</v>
      </c>
      <c r="J156" s="30">
        <v>30530000</v>
      </c>
      <c r="K156" s="30">
        <f t="shared" si="2"/>
        <v>51970000</v>
      </c>
      <c r="L156" s="30">
        <v>11000</v>
      </c>
    </row>
    <row r="157" spans="1:12" x14ac:dyDescent="0.4">
      <c r="A157" s="31">
        <v>156</v>
      </c>
      <c r="B157" s="31">
        <v>2025</v>
      </c>
      <c r="C157" s="31">
        <v>5</v>
      </c>
      <c r="D157" s="32" t="s">
        <v>90</v>
      </c>
      <c r="E157" s="32" t="s">
        <v>129</v>
      </c>
      <c r="F157" s="32" t="s">
        <v>71</v>
      </c>
      <c r="G157" s="32" t="s">
        <v>80</v>
      </c>
      <c r="H157" s="31">
        <v>20</v>
      </c>
      <c r="I157" s="30">
        <v>52500000</v>
      </c>
      <c r="J157" s="30">
        <v>19430000</v>
      </c>
      <c r="K157" s="30">
        <f t="shared" si="2"/>
        <v>33070000</v>
      </c>
      <c r="L157" s="30">
        <v>7500</v>
      </c>
    </row>
    <row r="158" spans="1:12" x14ac:dyDescent="0.4">
      <c r="A158" s="31">
        <v>157</v>
      </c>
      <c r="B158" s="31">
        <v>2025</v>
      </c>
      <c r="C158" s="31">
        <v>5</v>
      </c>
      <c r="D158" s="32" t="s">
        <v>90</v>
      </c>
      <c r="E158" s="32" t="s">
        <v>128</v>
      </c>
      <c r="F158" s="32" t="s">
        <v>71</v>
      </c>
      <c r="G158" s="32" t="s">
        <v>80</v>
      </c>
      <c r="H158" s="31">
        <v>22</v>
      </c>
      <c r="I158" s="30">
        <v>59800000</v>
      </c>
      <c r="J158" s="30">
        <v>22130000</v>
      </c>
      <c r="K158" s="30">
        <f t="shared" si="2"/>
        <v>37670000</v>
      </c>
      <c r="L158" s="30">
        <v>8540</v>
      </c>
    </row>
    <row r="159" spans="1:12" x14ac:dyDescent="0.4">
      <c r="A159" s="31">
        <v>158</v>
      </c>
      <c r="B159" s="31">
        <v>2025</v>
      </c>
      <c r="C159" s="31">
        <v>5</v>
      </c>
      <c r="D159" s="32" t="s">
        <v>90</v>
      </c>
      <c r="E159" s="32" t="s">
        <v>91</v>
      </c>
      <c r="F159" s="32" t="s">
        <v>71</v>
      </c>
      <c r="G159" s="32" t="s">
        <v>80</v>
      </c>
      <c r="H159" s="31">
        <v>18</v>
      </c>
      <c r="I159" s="30">
        <v>50800000</v>
      </c>
      <c r="J159" s="30">
        <v>18800000</v>
      </c>
      <c r="K159" s="30">
        <f t="shared" si="2"/>
        <v>32000000</v>
      </c>
      <c r="L159" s="30">
        <v>7260</v>
      </c>
    </row>
    <row r="160" spans="1:12" x14ac:dyDescent="0.4">
      <c r="A160" s="31">
        <v>159</v>
      </c>
      <c r="B160" s="31">
        <v>2025</v>
      </c>
      <c r="C160" s="31">
        <v>5</v>
      </c>
      <c r="D160" s="32" t="s">
        <v>90</v>
      </c>
      <c r="E160" s="32" t="s">
        <v>89</v>
      </c>
      <c r="F160" s="32" t="s">
        <v>71</v>
      </c>
      <c r="G160" s="32" t="s">
        <v>74</v>
      </c>
      <c r="H160" s="31">
        <v>19</v>
      </c>
      <c r="I160" s="30">
        <v>63100000</v>
      </c>
      <c r="J160" s="30">
        <v>23350000</v>
      </c>
      <c r="K160" s="30">
        <f t="shared" si="2"/>
        <v>39750000</v>
      </c>
      <c r="L160" s="30">
        <v>9010</v>
      </c>
    </row>
    <row r="161" spans="1:12" x14ac:dyDescent="0.4">
      <c r="A161" s="31">
        <v>160</v>
      </c>
      <c r="B161" s="31">
        <v>2025</v>
      </c>
      <c r="C161" s="31">
        <v>5</v>
      </c>
      <c r="D161" s="32" t="s">
        <v>125</v>
      </c>
      <c r="E161" s="32" t="s">
        <v>127</v>
      </c>
      <c r="F161" s="32" t="s">
        <v>71</v>
      </c>
      <c r="G161" s="32" t="s">
        <v>74</v>
      </c>
      <c r="H161" s="31">
        <v>21</v>
      </c>
      <c r="I161" s="30">
        <v>68400000</v>
      </c>
      <c r="J161" s="30">
        <v>25310000</v>
      </c>
      <c r="K161" s="30">
        <f t="shared" si="2"/>
        <v>43090000</v>
      </c>
      <c r="L161" s="30">
        <v>9770</v>
      </c>
    </row>
    <row r="162" spans="1:12" x14ac:dyDescent="0.4">
      <c r="A162" s="31">
        <v>161</v>
      </c>
      <c r="B162" s="31">
        <v>2025</v>
      </c>
      <c r="C162" s="31">
        <v>5</v>
      </c>
      <c r="D162" s="32" t="s">
        <v>125</v>
      </c>
      <c r="E162" s="32" t="s">
        <v>126</v>
      </c>
      <c r="F162" s="32" t="s">
        <v>71</v>
      </c>
      <c r="G162" s="32" t="s">
        <v>70</v>
      </c>
      <c r="H162" s="31">
        <v>25</v>
      </c>
      <c r="I162" s="30">
        <v>65800000</v>
      </c>
      <c r="J162" s="30">
        <v>24350000</v>
      </c>
      <c r="K162" s="30">
        <f t="shared" si="2"/>
        <v>41450000</v>
      </c>
      <c r="L162" s="30">
        <v>8770</v>
      </c>
    </row>
    <row r="163" spans="1:12" x14ac:dyDescent="0.4">
      <c r="A163" s="31">
        <v>162</v>
      </c>
      <c r="B163" s="31">
        <v>2025</v>
      </c>
      <c r="C163" s="31">
        <v>5</v>
      </c>
      <c r="D163" s="32" t="s">
        <v>125</v>
      </c>
      <c r="E163" s="32" t="s">
        <v>124</v>
      </c>
      <c r="F163" s="32" t="s">
        <v>98</v>
      </c>
      <c r="G163" s="32" t="s">
        <v>74</v>
      </c>
      <c r="H163" s="31">
        <v>35</v>
      </c>
      <c r="I163" s="30">
        <v>120800000</v>
      </c>
      <c r="J163" s="30">
        <v>42280000</v>
      </c>
      <c r="K163" s="30">
        <f t="shared" si="2"/>
        <v>78520000</v>
      </c>
      <c r="L163" s="30">
        <v>17260</v>
      </c>
    </row>
    <row r="164" spans="1:12" x14ac:dyDescent="0.4">
      <c r="A164" s="31">
        <v>163</v>
      </c>
      <c r="B164" s="31">
        <v>2025</v>
      </c>
      <c r="C164" s="31">
        <v>5</v>
      </c>
      <c r="D164" s="32" t="s">
        <v>85</v>
      </c>
      <c r="E164" s="32" t="s">
        <v>88</v>
      </c>
      <c r="F164" s="32" t="s">
        <v>71</v>
      </c>
      <c r="G164" s="32" t="s">
        <v>74</v>
      </c>
      <c r="H164" s="31">
        <v>20</v>
      </c>
      <c r="I164" s="30">
        <v>64900000</v>
      </c>
      <c r="J164" s="30">
        <v>24010000</v>
      </c>
      <c r="K164" s="30">
        <f t="shared" si="2"/>
        <v>40890000</v>
      </c>
      <c r="L164" s="30">
        <v>9270</v>
      </c>
    </row>
    <row r="165" spans="1:12" x14ac:dyDescent="0.4">
      <c r="A165" s="31">
        <v>164</v>
      </c>
      <c r="B165" s="31">
        <v>2025</v>
      </c>
      <c r="C165" s="31">
        <v>5</v>
      </c>
      <c r="D165" s="32" t="s">
        <v>85</v>
      </c>
      <c r="E165" s="32" t="s">
        <v>87</v>
      </c>
      <c r="F165" s="32" t="s">
        <v>71</v>
      </c>
      <c r="G165" s="32" t="s">
        <v>74</v>
      </c>
      <c r="H165" s="31">
        <v>24</v>
      </c>
      <c r="I165" s="30">
        <v>73500000</v>
      </c>
      <c r="J165" s="30">
        <v>25730000</v>
      </c>
      <c r="K165" s="30">
        <f t="shared" si="2"/>
        <v>47770000</v>
      </c>
      <c r="L165" s="30">
        <v>10500</v>
      </c>
    </row>
    <row r="166" spans="1:12" x14ac:dyDescent="0.4">
      <c r="A166" s="31">
        <v>165</v>
      </c>
      <c r="B166" s="31">
        <v>2025</v>
      </c>
      <c r="C166" s="31">
        <v>5</v>
      </c>
      <c r="D166" s="32" t="s">
        <v>85</v>
      </c>
      <c r="E166" s="32" t="s">
        <v>86</v>
      </c>
      <c r="F166" s="32" t="s">
        <v>71</v>
      </c>
      <c r="G166" s="32" t="s">
        <v>74</v>
      </c>
      <c r="H166" s="31">
        <v>18</v>
      </c>
      <c r="I166" s="30">
        <v>61200000</v>
      </c>
      <c r="J166" s="30">
        <v>22640000</v>
      </c>
      <c r="K166" s="30">
        <f t="shared" si="2"/>
        <v>38560000</v>
      </c>
      <c r="L166" s="30">
        <v>8740</v>
      </c>
    </row>
    <row r="167" spans="1:12" x14ac:dyDescent="0.4">
      <c r="A167" s="31">
        <v>166</v>
      </c>
      <c r="B167" s="31">
        <v>2025</v>
      </c>
      <c r="C167" s="31">
        <v>5</v>
      </c>
      <c r="D167" s="32" t="s">
        <v>85</v>
      </c>
      <c r="E167" s="32" t="s">
        <v>84</v>
      </c>
      <c r="F167" s="32" t="s">
        <v>71</v>
      </c>
      <c r="G167" s="32" t="s">
        <v>76</v>
      </c>
      <c r="H167" s="31">
        <v>19</v>
      </c>
      <c r="I167" s="30">
        <v>56200000</v>
      </c>
      <c r="J167" s="30">
        <v>20790000</v>
      </c>
      <c r="K167" s="30">
        <f t="shared" si="2"/>
        <v>35410000</v>
      </c>
      <c r="L167" s="30">
        <v>8420</v>
      </c>
    </row>
    <row r="168" spans="1:12" x14ac:dyDescent="0.4">
      <c r="A168" s="31">
        <v>167</v>
      </c>
      <c r="B168" s="31">
        <v>2025</v>
      </c>
      <c r="C168" s="31">
        <v>5</v>
      </c>
      <c r="D168" s="32" t="s">
        <v>82</v>
      </c>
      <c r="E168" s="32" t="s">
        <v>83</v>
      </c>
      <c r="F168" s="32" t="s">
        <v>71</v>
      </c>
      <c r="G168" s="32" t="s">
        <v>74</v>
      </c>
      <c r="H168" s="31">
        <v>20</v>
      </c>
      <c r="I168" s="30">
        <v>60500000</v>
      </c>
      <c r="J168" s="30">
        <v>22390000</v>
      </c>
      <c r="K168" s="30">
        <f t="shared" si="2"/>
        <v>38110000</v>
      </c>
      <c r="L168" s="30">
        <v>8640</v>
      </c>
    </row>
    <row r="169" spans="1:12" x14ac:dyDescent="0.4">
      <c r="A169" s="31">
        <v>168</v>
      </c>
      <c r="B169" s="31">
        <v>2025</v>
      </c>
      <c r="C169" s="31">
        <v>5</v>
      </c>
      <c r="D169" s="32" t="s">
        <v>82</v>
      </c>
      <c r="E169" s="32" t="s">
        <v>81</v>
      </c>
      <c r="F169" s="32" t="s">
        <v>71</v>
      </c>
      <c r="G169" s="32" t="s">
        <v>80</v>
      </c>
      <c r="H169" s="31">
        <v>18</v>
      </c>
      <c r="I169" s="30">
        <v>48100000</v>
      </c>
      <c r="J169" s="30">
        <v>17800000</v>
      </c>
      <c r="K169" s="30">
        <f t="shared" si="2"/>
        <v>30300000</v>
      </c>
      <c r="L169" s="30">
        <v>6870</v>
      </c>
    </row>
    <row r="170" spans="1:12" x14ac:dyDescent="0.4">
      <c r="A170" s="31">
        <v>169</v>
      </c>
      <c r="B170" s="31">
        <v>2025</v>
      </c>
      <c r="C170" s="31">
        <v>5</v>
      </c>
      <c r="D170" s="32" t="s">
        <v>78</v>
      </c>
      <c r="E170" s="32" t="s">
        <v>79</v>
      </c>
      <c r="F170" s="32" t="s">
        <v>71</v>
      </c>
      <c r="G170" s="32" t="s">
        <v>70</v>
      </c>
      <c r="H170" s="31">
        <v>21</v>
      </c>
      <c r="I170" s="30">
        <v>55600000</v>
      </c>
      <c r="J170" s="30">
        <v>20570000</v>
      </c>
      <c r="K170" s="30">
        <f t="shared" si="2"/>
        <v>35030000</v>
      </c>
      <c r="L170" s="30">
        <v>7410</v>
      </c>
    </row>
    <row r="171" spans="1:12" x14ac:dyDescent="0.4">
      <c r="A171" s="31">
        <v>170</v>
      </c>
      <c r="B171" s="31">
        <v>2025</v>
      </c>
      <c r="C171" s="31">
        <v>5</v>
      </c>
      <c r="D171" s="32" t="s">
        <v>78</v>
      </c>
      <c r="E171" s="32" t="s">
        <v>77</v>
      </c>
      <c r="F171" s="32" t="s">
        <v>71</v>
      </c>
      <c r="G171" s="32" t="s">
        <v>76</v>
      </c>
      <c r="H171" s="31">
        <v>17</v>
      </c>
      <c r="I171" s="30">
        <v>49600000</v>
      </c>
      <c r="J171" s="30">
        <v>18350000</v>
      </c>
      <c r="K171" s="30">
        <f t="shared" si="2"/>
        <v>31250000</v>
      </c>
      <c r="L171" s="30">
        <v>7430</v>
      </c>
    </row>
    <row r="172" spans="1:12" x14ac:dyDescent="0.4">
      <c r="A172" s="31">
        <v>171</v>
      </c>
      <c r="B172" s="31">
        <v>2025</v>
      </c>
      <c r="C172" s="31">
        <v>5</v>
      </c>
      <c r="D172" s="32" t="s">
        <v>73</v>
      </c>
      <c r="E172" s="32" t="s">
        <v>75</v>
      </c>
      <c r="F172" s="32" t="s">
        <v>71</v>
      </c>
      <c r="G172" s="32" t="s">
        <v>74</v>
      </c>
      <c r="H172" s="31">
        <v>19</v>
      </c>
      <c r="I172" s="30">
        <v>57500000</v>
      </c>
      <c r="J172" s="30">
        <v>21280000</v>
      </c>
      <c r="K172" s="30">
        <f t="shared" si="2"/>
        <v>36220000</v>
      </c>
      <c r="L172" s="30">
        <v>8210</v>
      </c>
    </row>
    <row r="173" spans="1:12" x14ac:dyDescent="0.4">
      <c r="A173" s="31">
        <v>172</v>
      </c>
      <c r="B173" s="31">
        <v>2025</v>
      </c>
      <c r="C173" s="31">
        <v>5</v>
      </c>
      <c r="D173" s="32" t="s">
        <v>73</v>
      </c>
      <c r="E173" s="32" t="s">
        <v>72</v>
      </c>
      <c r="F173" s="32" t="s">
        <v>71</v>
      </c>
      <c r="G173" s="32" t="s">
        <v>70</v>
      </c>
      <c r="H173" s="31">
        <v>22</v>
      </c>
      <c r="I173" s="30">
        <v>51900000</v>
      </c>
      <c r="J173" s="30">
        <v>19200000</v>
      </c>
      <c r="K173" s="30">
        <f t="shared" si="2"/>
        <v>32700000</v>
      </c>
      <c r="L173" s="30">
        <v>6920</v>
      </c>
    </row>
    <row r="174" spans="1:12" x14ac:dyDescent="0.4">
      <c r="A174" s="31">
        <v>173</v>
      </c>
      <c r="B174" s="31">
        <v>2025</v>
      </c>
      <c r="C174" s="31">
        <v>5</v>
      </c>
      <c r="D174" s="32" t="s">
        <v>123</v>
      </c>
      <c r="E174" s="32" t="s">
        <v>122</v>
      </c>
      <c r="F174" s="32" t="s">
        <v>71</v>
      </c>
      <c r="G174" s="32" t="s">
        <v>70</v>
      </c>
      <c r="H174" s="31">
        <v>20</v>
      </c>
      <c r="I174" s="30">
        <v>53800000</v>
      </c>
      <c r="J174" s="30">
        <v>19910000</v>
      </c>
      <c r="K174" s="30">
        <f t="shared" si="2"/>
        <v>33890000</v>
      </c>
      <c r="L174" s="30">
        <v>7170</v>
      </c>
    </row>
    <row r="175" spans="1:12" x14ac:dyDescent="0.4">
      <c r="A175" s="31">
        <v>174</v>
      </c>
      <c r="B175" s="31">
        <v>2025</v>
      </c>
      <c r="C175" s="31">
        <v>5</v>
      </c>
      <c r="D175" s="32" t="s">
        <v>121</v>
      </c>
      <c r="E175" s="32" t="s">
        <v>120</v>
      </c>
      <c r="F175" s="32" t="s">
        <v>71</v>
      </c>
      <c r="G175" s="32" t="s">
        <v>80</v>
      </c>
      <c r="H175" s="31">
        <v>24</v>
      </c>
      <c r="I175" s="30">
        <v>51300000</v>
      </c>
      <c r="J175" s="30">
        <v>18980000</v>
      </c>
      <c r="K175" s="30">
        <f t="shared" si="2"/>
        <v>32320000</v>
      </c>
      <c r="L175" s="30">
        <v>7330</v>
      </c>
    </row>
    <row r="176" spans="1:12" x14ac:dyDescent="0.4">
      <c r="A176" s="31">
        <v>175</v>
      </c>
      <c r="B176" s="31">
        <v>2025</v>
      </c>
      <c r="C176" s="31">
        <v>5</v>
      </c>
      <c r="D176" s="32" t="s">
        <v>118</v>
      </c>
      <c r="E176" s="32" t="s">
        <v>119</v>
      </c>
      <c r="F176" s="32" t="s">
        <v>71</v>
      </c>
      <c r="G176" s="32" t="s">
        <v>74</v>
      </c>
      <c r="H176" s="31">
        <v>18</v>
      </c>
      <c r="I176" s="30">
        <v>48900000</v>
      </c>
      <c r="J176" s="30">
        <v>18090000</v>
      </c>
      <c r="K176" s="30">
        <f t="shared" si="2"/>
        <v>30810000</v>
      </c>
      <c r="L176" s="30">
        <v>6990</v>
      </c>
    </row>
    <row r="177" spans="1:12" x14ac:dyDescent="0.4">
      <c r="A177" s="31">
        <v>176</v>
      </c>
      <c r="B177" s="31">
        <v>2025</v>
      </c>
      <c r="C177" s="31">
        <v>5</v>
      </c>
      <c r="D177" s="32" t="s">
        <v>118</v>
      </c>
      <c r="E177" s="32" t="s">
        <v>117</v>
      </c>
      <c r="F177" s="32" t="s">
        <v>71</v>
      </c>
      <c r="G177" s="32" t="s">
        <v>74</v>
      </c>
      <c r="H177" s="31">
        <v>16</v>
      </c>
      <c r="I177" s="30">
        <v>50800000</v>
      </c>
      <c r="J177" s="30">
        <v>18800000</v>
      </c>
      <c r="K177" s="30">
        <f t="shared" si="2"/>
        <v>32000000</v>
      </c>
      <c r="L177" s="30">
        <v>7260</v>
      </c>
    </row>
    <row r="178" spans="1:12" x14ac:dyDescent="0.4">
      <c r="A178" s="31">
        <v>177</v>
      </c>
      <c r="B178" s="31">
        <v>2025</v>
      </c>
      <c r="C178" s="31">
        <v>5</v>
      </c>
      <c r="D178" s="32" t="s">
        <v>116</v>
      </c>
      <c r="E178" s="32" t="s">
        <v>115</v>
      </c>
      <c r="F178" s="32" t="s">
        <v>71</v>
      </c>
      <c r="G178" s="32" t="s">
        <v>74</v>
      </c>
      <c r="H178" s="31">
        <v>19</v>
      </c>
      <c r="I178" s="30">
        <v>50800000</v>
      </c>
      <c r="J178" s="30">
        <v>18800000</v>
      </c>
      <c r="K178" s="30">
        <f t="shared" si="2"/>
        <v>32000000</v>
      </c>
      <c r="L178" s="30">
        <v>7260</v>
      </c>
    </row>
    <row r="179" spans="1:12" x14ac:dyDescent="0.4">
      <c r="A179" s="31">
        <v>178</v>
      </c>
      <c r="B179" s="31">
        <v>2025</v>
      </c>
      <c r="C179" s="31">
        <v>5</v>
      </c>
      <c r="D179" s="32" t="s">
        <v>113</v>
      </c>
      <c r="E179" s="32" t="s">
        <v>114</v>
      </c>
      <c r="F179" s="32" t="s">
        <v>71</v>
      </c>
      <c r="G179" s="32" t="s">
        <v>74</v>
      </c>
      <c r="H179" s="31">
        <v>20</v>
      </c>
      <c r="I179" s="30">
        <v>51800000</v>
      </c>
      <c r="J179" s="30">
        <v>19170000</v>
      </c>
      <c r="K179" s="30">
        <f t="shared" si="2"/>
        <v>32630000</v>
      </c>
      <c r="L179" s="30">
        <v>7400</v>
      </c>
    </row>
    <row r="180" spans="1:12" x14ac:dyDescent="0.4">
      <c r="A180" s="31">
        <v>179</v>
      </c>
      <c r="B180" s="31">
        <v>2025</v>
      </c>
      <c r="C180" s="31">
        <v>5</v>
      </c>
      <c r="D180" s="32" t="s">
        <v>113</v>
      </c>
      <c r="E180" s="32" t="s">
        <v>112</v>
      </c>
      <c r="F180" s="32" t="s">
        <v>71</v>
      </c>
      <c r="G180" s="32" t="s">
        <v>80</v>
      </c>
      <c r="H180" s="31">
        <v>17</v>
      </c>
      <c r="I180" s="30">
        <v>44600000</v>
      </c>
      <c r="J180" s="30">
        <v>16500000</v>
      </c>
      <c r="K180" s="30">
        <f t="shared" si="2"/>
        <v>28100000</v>
      </c>
      <c r="L180" s="30">
        <v>6370</v>
      </c>
    </row>
    <row r="181" spans="1:12" x14ac:dyDescent="0.4">
      <c r="A181" s="31">
        <v>180</v>
      </c>
      <c r="B181" s="31">
        <v>2025</v>
      </c>
      <c r="C181" s="31">
        <v>5</v>
      </c>
      <c r="D181" s="32" t="s">
        <v>111</v>
      </c>
      <c r="E181" s="32" t="s">
        <v>110</v>
      </c>
      <c r="F181" s="32" t="s">
        <v>71</v>
      </c>
      <c r="G181" s="32" t="s">
        <v>74</v>
      </c>
      <c r="H181" s="31">
        <v>18</v>
      </c>
      <c r="I181" s="30">
        <v>47300000</v>
      </c>
      <c r="J181" s="30">
        <v>17500000</v>
      </c>
      <c r="K181" s="30">
        <f t="shared" si="2"/>
        <v>29800000</v>
      </c>
      <c r="L181" s="30">
        <v>6760</v>
      </c>
    </row>
    <row r="182" spans="1:12" x14ac:dyDescent="0.4">
      <c r="A182" s="31">
        <v>181</v>
      </c>
      <c r="B182" s="31">
        <v>2025</v>
      </c>
      <c r="C182" s="31">
        <v>6</v>
      </c>
      <c r="D182" s="32" t="s">
        <v>94</v>
      </c>
      <c r="E182" s="32" t="s">
        <v>101</v>
      </c>
      <c r="F182" s="32" t="s">
        <v>71</v>
      </c>
      <c r="G182" s="32" t="s">
        <v>70</v>
      </c>
      <c r="H182" s="31">
        <v>28</v>
      </c>
      <c r="I182" s="30">
        <v>91200000</v>
      </c>
      <c r="J182" s="30">
        <v>33740000</v>
      </c>
      <c r="K182" s="30">
        <f t="shared" si="2"/>
        <v>57460000</v>
      </c>
      <c r="L182" s="30">
        <v>12200</v>
      </c>
    </row>
    <row r="183" spans="1:12" x14ac:dyDescent="0.4">
      <c r="A183" s="31">
        <v>182</v>
      </c>
      <c r="B183" s="31">
        <v>2025</v>
      </c>
      <c r="C183" s="31">
        <v>6</v>
      </c>
      <c r="D183" s="32" t="s">
        <v>94</v>
      </c>
      <c r="E183" s="32" t="s">
        <v>100</v>
      </c>
      <c r="F183" s="32" t="s">
        <v>71</v>
      </c>
      <c r="G183" s="32" t="s">
        <v>74</v>
      </c>
      <c r="H183" s="31">
        <v>22</v>
      </c>
      <c r="I183" s="30">
        <v>98800000</v>
      </c>
      <c r="J183" s="30">
        <v>34580000</v>
      </c>
      <c r="K183" s="30">
        <f t="shared" si="2"/>
        <v>64220000</v>
      </c>
      <c r="L183" s="30">
        <v>14020</v>
      </c>
    </row>
    <row r="184" spans="1:12" x14ac:dyDescent="0.4">
      <c r="A184" s="31">
        <v>183</v>
      </c>
      <c r="B184" s="31">
        <v>2025</v>
      </c>
      <c r="C184" s="31">
        <v>6</v>
      </c>
      <c r="D184" s="32" t="s">
        <v>94</v>
      </c>
      <c r="E184" s="32" t="s">
        <v>99</v>
      </c>
      <c r="F184" s="32" t="s">
        <v>98</v>
      </c>
      <c r="G184" s="32" t="s">
        <v>74</v>
      </c>
      <c r="H184" s="31">
        <v>32</v>
      </c>
      <c r="I184" s="30">
        <v>113500000</v>
      </c>
      <c r="J184" s="30">
        <v>39730000</v>
      </c>
      <c r="K184" s="30">
        <f t="shared" si="2"/>
        <v>73770000</v>
      </c>
      <c r="L184" s="30">
        <v>16210</v>
      </c>
    </row>
    <row r="185" spans="1:12" x14ac:dyDescent="0.4">
      <c r="A185" s="31">
        <v>184</v>
      </c>
      <c r="B185" s="31">
        <v>2025</v>
      </c>
      <c r="C185" s="31">
        <v>6</v>
      </c>
      <c r="D185" s="32" t="s">
        <v>94</v>
      </c>
      <c r="E185" s="32" t="s">
        <v>96</v>
      </c>
      <c r="F185" s="32" t="s">
        <v>71</v>
      </c>
      <c r="G185" s="32" t="s">
        <v>70</v>
      </c>
      <c r="H185" s="31">
        <v>25</v>
      </c>
      <c r="I185" s="30">
        <v>85200000</v>
      </c>
      <c r="J185" s="30">
        <v>31520000</v>
      </c>
      <c r="K185" s="30">
        <f t="shared" si="2"/>
        <v>53680000</v>
      </c>
      <c r="L185" s="30">
        <v>11370</v>
      </c>
    </row>
    <row r="186" spans="1:12" x14ac:dyDescent="0.4">
      <c r="A186" s="31">
        <v>185</v>
      </c>
      <c r="B186" s="31">
        <v>2025</v>
      </c>
      <c r="C186" s="31">
        <v>6</v>
      </c>
      <c r="D186" s="32" t="s">
        <v>94</v>
      </c>
      <c r="E186" s="32" t="s">
        <v>95</v>
      </c>
      <c r="F186" s="32" t="s">
        <v>71</v>
      </c>
      <c r="G186" s="32" t="s">
        <v>74</v>
      </c>
      <c r="H186" s="31">
        <v>20</v>
      </c>
      <c r="I186" s="30">
        <v>84500000</v>
      </c>
      <c r="J186" s="30">
        <v>29580000</v>
      </c>
      <c r="K186" s="30">
        <f t="shared" si="2"/>
        <v>54920000</v>
      </c>
      <c r="L186" s="30">
        <v>12070</v>
      </c>
    </row>
    <row r="187" spans="1:12" x14ac:dyDescent="0.4">
      <c r="A187" s="31">
        <v>186</v>
      </c>
      <c r="B187" s="31">
        <v>2025</v>
      </c>
      <c r="C187" s="31">
        <v>6</v>
      </c>
      <c r="D187" s="32" t="s">
        <v>94</v>
      </c>
      <c r="E187" s="32" t="s">
        <v>93</v>
      </c>
      <c r="F187" s="32" t="s">
        <v>71</v>
      </c>
      <c r="G187" s="32" t="s">
        <v>80</v>
      </c>
      <c r="H187" s="31">
        <v>18</v>
      </c>
      <c r="I187" s="30">
        <v>60800000</v>
      </c>
      <c r="J187" s="30">
        <v>22500000</v>
      </c>
      <c r="K187" s="30">
        <f t="shared" si="2"/>
        <v>38300000</v>
      </c>
      <c r="L187" s="30">
        <v>8690</v>
      </c>
    </row>
    <row r="188" spans="1:12" x14ac:dyDescent="0.4">
      <c r="A188" s="31">
        <v>187</v>
      </c>
      <c r="B188" s="31">
        <v>2025</v>
      </c>
      <c r="C188" s="31">
        <v>6</v>
      </c>
      <c r="D188" s="32" t="s">
        <v>94</v>
      </c>
      <c r="E188" s="32" t="s">
        <v>133</v>
      </c>
      <c r="F188" s="32" t="s">
        <v>71</v>
      </c>
      <c r="G188" s="32" t="s">
        <v>76</v>
      </c>
      <c r="H188" s="31">
        <v>20</v>
      </c>
      <c r="I188" s="30">
        <v>67200000</v>
      </c>
      <c r="J188" s="30">
        <v>24860000</v>
      </c>
      <c r="K188" s="30">
        <f t="shared" si="2"/>
        <v>42340000</v>
      </c>
      <c r="L188" s="30">
        <v>10070</v>
      </c>
    </row>
    <row r="189" spans="1:12" x14ac:dyDescent="0.4">
      <c r="A189" s="31">
        <v>188</v>
      </c>
      <c r="B189" s="31">
        <v>2025</v>
      </c>
      <c r="C189" s="31">
        <v>6</v>
      </c>
      <c r="D189" s="32" t="s">
        <v>94</v>
      </c>
      <c r="E189" s="32" t="s">
        <v>132</v>
      </c>
      <c r="F189" s="32" t="s">
        <v>71</v>
      </c>
      <c r="G189" s="32" t="s">
        <v>70</v>
      </c>
      <c r="H189" s="31">
        <v>24</v>
      </c>
      <c r="I189" s="30">
        <v>79500000</v>
      </c>
      <c r="J189" s="30">
        <v>29420000</v>
      </c>
      <c r="K189" s="30">
        <f t="shared" si="2"/>
        <v>50080000</v>
      </c>
      <c r="L189" s="30">
        <v>10600</v>
      </c>
    </row>
    <row r="190" spans="1:12" x14ac:dyDescent="0.4">
      <c r="A190" s="31">
        <v>189</v>
      </c>
      <c r="B190" s="31">
        <v>2025</v>
      </c>
      <c r="C190" s="31">
        <v>6</v>
      </c>
      <c r="D190" s="32" t="s">
        <v>94</v>
      </c>
      <c r="E190" s="32" t="s">
        <v>131</v>
      </c>
      <c r="F190" s="32" t="s">
        <v>71</v>
      </c>
      <c r="G190" s="32" t="s">
        <v>70</v>
      </c>
      <c r="H190" s="31">
        <v>26</v>
      </c>
      <c r="I190" s="30">
        <v>83400000</v>
      </c>
      <c r="J190" s="30">
        <v>30860000</v>
      </c>
      <c r="K190" s="30">
        <f t="shared" si="2"/>
        <v>52540000</v>
      </c>
      <c r="L190" s="30">
        <v>11120</v>
      </c>
    </row>
    <row r="191" spans="1:12" x14ac:dyDescent="0.4">
      <c r="A191" s="31">
        <v>190</v>
      </c>
      <c r="B191" s="31">
        <v>2025</v>
      </c>
      <c r="C191" s="31">
        <v>6</v>
      </c>
      <c r="D191" s="32" t="s">
        <v>90</v>
      </c>
      <c r="E191" s="32" t="s">
        <v>130</v>
      </c>
      <c r="F191" s="32" t="s">
        <v>71</v>
      </c>
      <c r="G191" s="32" t="s">
        <v>74</v>
      </c>
      <c r="H191" s="31">
        <v>22</v>
      </c>
      <c r="I191" s="30">
        <v>74500000</v>
      </c>
      <c r="J191" s="30">
        <v>27570000</v>
      </c>
      <c r="K191" s="30">
        <f t="shared" si="2"/>
        <v>46930000</v>
      </c>
      <c r="L191" s="30">
        <v>10640</v>
      </c>
    </row>
    <row r="192" spans="1:12" x14ac:dyDescent="0.4">
      <c r="A192" s="31">
        <v>191</v>
      </c>
      <c r="B192" s="31">
        <v>2025</v>
      </c>
      <c r="C192" s="31">
        <v>6</v>
      </c>
      <c r="D192" s="32" t="s">
        <v>90</v>
      </c>
      <c r="E192" s="32" t="s">
        <v>92</v>
      </c>
      <c r="F192" s="32" t="s">
        <v>71</v>
      </c>
      <c r="G192" s="32" t="s">
        <v>70</v>
      </c>
      <c r="H192" s="31">
        <v>30</v>
      </c>
      <c r="I192" s="30">
        <v>86200000</v>
      </c>
      <c r="J192" s="30">
        <v>31890000</v>
      </c>
      <c r="K192" s="30">
        <f t="shared" si="2"/>
        <v>54310000</v>
      </c>
      <c r="L192" s="30">
        <v>11490</v>
      </c>
    </row>
    <row r="193" spans="1:12" x14ac:dyDescent="0.4">
      <c r="A193" s="31">
        <v>192</v>
      </c>
      <c r="B193" s="31">
        <v>2025</v>
      </c>
      <c r="C193" s="31">
        <v>6</v>
      </c>
      <c r="D193" s="32" t="s">
        <v>90</v>
      </c>
      <c r="E193" s="32" t="s">
        <v>129</v>
      </c>
      <c r="F193" s="32" t="s">
        <v>71</v>
      </c>
      <c r="G193" s="32" t="s">
        <v>80</v>
      </c>
      <c r="H193" s="31">
        <v>20</v>
      </c>
      <c r="I193" s="30">
        <v>55800000</v>
      </c>
      <c r="J193" s="30">
        <v>20650000</v>
      </c>
      <c r="K193" s="30">
        <f t="shared" si="2"/>
        <v>35150000</v>
      </c>
      <c r="L193" s="30">
        <v>7970</v>
      </c>
    </row>
    <row r="194" spans="1:12" x14ac:dyDescent="0.4">
      <c r="A194" s="31">
        <v>193</v>
      </c>
      <c r="B194" s="31">
        <v>2025</v>
      </c>
      <c r="C194" s="31">
        <v>6</v>
      </c>
      <c r="D194" s="32" t="s">
        <v>90</v>
      </c>
      <c r="E194" s="32" t="s">
        <v>128</v>
      </c>
      <c r="F194" s="32" t="s">
        <v>71</v>
      </c>
      <c r="G194" s="32" t="s">
        <v>80</v>
      </c>
      <c r="H194" s="31">
        <v>22</v>
      </c>
      <c r="I194" s="30">
        <v>63200000</v>
      </c>
      <c r="J194" s="30">
        <v>23380000</v>
      </c>
      <c r="K194" s="30">
        <f t="shared" ref="K194:K257" si="3">I194-J194</f>
        <v>39820000</v>
      </c>
      <c r="L194" s="30">
        <v>9030</v>
      </c>
    </row>
    <row r="195" spans="1:12" x14ac:dyDescent="0.4">
      <c r="A195" s="31">
        <v>194</v>
      </c>
      <c r="B195" s="31">
        <v>2025</v>
      </c>
      <c r="C195" s="31">
        <v>6</v>
      </c>
      <c r="D195" s="32" t="s">
        <v>90</v>
      </c>
      <c r="E195" s="32" t="s">
        <v>91</v>
      </c>
      <c r="F195" s="32" t="s">
        <v>71</v>
      </c>
      <c r="G195" s="32" t="s">
        <v>80</v>
      </c>
      <c r="H195" s="31">
        <v>18</v>
      </c>
      <c r="I195" s="30">
        <v>53800000</v>
      </c>
      <c r="J195" s="30">
        <v>19910000</v>
      </c>
      <c r="K195" s="30">
        <f t="shared" si="3"/>
        <v>33890000</v>
      </c>
      <c r="L195" s="30">
        <v>7690</v>
      </c>
    </row>
    <row r="196" spans="1:12" x14ac:dyDescent="0.4">
      <c r="A196" s="31">
        <v>195</v>
      </c>
      <c r="B196" s="31">
        <v>2025</v>
      </c>
      <c r="C196" s="31">
        <v>6</v>
      </c>
      <c r="D196" s="32" t="s">
        <v>90</v>
      </c>
      <c r="E196" s="32" t="s">
        <v>89</v>
      </c>
      <c r="F196" s="32" t="s">
        <v>71</v>
      </c>
      <c r="G196" s="32" t="s">
        <v>74</v>
      </c>
      <c r="H196" s="31">
        <v>19</v>
      </c>
      <c r="I196" s="30">
        <v>66800000</v>
      </c>
      <c r="J196" s="30">
        <v>24720000</v>
      </c>
      <c r="K196" s="30">
        <f t="shared" si="3"/>
        <v>42080000</v>
      </c>
      <c r="L196" s="30">
        <v>9540</v>
      </c>
    </row>
    <row r="197" spans="1:12" x14ac:dyDescent="0.4">
      <c r="A197" s="31">
        <v>196</v>
      </c>
      <c r="B197" s="31">
        <v>2025</v>
      </c>
      <c r="C197" s="31">
        <v>6</v>
      </c>
      <c r="D197" s="32" t="s">
        <v>125</v>
      </c>
      <c r="E197" s="32" t="s">
        <v>127</v>
      </c>
      <c r="F197" s="32" t="s">
        <v>71</v>
      </c>
      <c r="G197" s="32" t="s">
        <v>74</v>
      </c>
      <c r="H197" s="31">
        <v>21</v>
      </c>
      <c r="I197" s="30">
        <v>72500000</v>
      </c>
      <c r="J197" s="30">
        <v>26830000</v>
      </c>
      <c r="K197" s="30">
        <f t="shared" si="3"/>
        <v>45670000</v>
      </c>
      <c r="L197" s="30">
        <v>10360</v>
      </c>
    </row>
    <row r="198" spans="1:12" x14ac:dyDescent="0.4">
      <c r="A198" s="31">
        <v>197</v>
      </c>
      <c r="B198" s="31">
        <v>2025</v>
      </c>
      <c r="C198" s="31">
        <v>6</v>
      </c>
      <c r="D198" s="32" t="s">
        <v>125</v>
      </c>
      <c r="E198" s="32" t="s">
        <v>126</v>
      </c>
      <c r="F198" s="32" t="s">
        <v>71</v>
      </c>
      <c r="G198" s="32" t="s">
        <v>70</v>
      </c>
      <c r="H198" s="31">
        <v>25</v>
      </c>
      <c r="I198" s="30">
        <v>69200000</v>
      </c>
      <c r="J198" s="30">
        <v>25600000</v>
      </c>
      <c r="K198" s="30">
        <f t="shared" si="3"/>
        <v>43600000</v>
      </c>
      <c r="L198" s="30">
        <v>9230</v>
      </c>
    </row>
    <row r="199" spans="1:12" x14ac:dyDescent="0.4">
      <c r="A199" s="31">
        <v>198</v>
      </c>
      <c r="B199" s="31">
        <v>2025</v>
      </c>
      <c r="C199" s="31">
        <v>6</v>
      </c>
      <c r="D199" s="32" t="s">
        <v>125</v>
      </c>
      <c r="E199" s="32" t="s">
        <v>124</v>
      </c>
      <c r="F199" s="32" t="s">
        <v>98</v>
      </c>
      <c r="G199" s="32" t="s">
        <v>74</v>
      </c>
      <c r="H199" s="31">
        <v>35</v>
      </c>
      <c r="I199" s="30">
        <v>128500000</v>
      </c>
      <c r="J199" s="30">
        <v>44980000</v>
      </c>
      <c r="K199" s="30">
        <f t="shared" si="3"/>
        <v>83520000</v>
      </c>
      <c r="L199" s="30">
        <v>18360</v>
      </c>
    </row>
    <row r="200" spans="1:12" x14ac:dyDescent="0.4">
      <c r="A200" s="31">
        <v>199</v>
      </c>
      <c r="B200" s="31">
        <v>2025</v>
      </c>
      <c r="C200" s="31">
        <v>6</v>
      </c>
      <c r="D200" s="32" t="s">
        <v>85</v>
      </c>
      <c r="E200" s="32" t="s">
        <v>88</v>
      </c>
      <c r="F200" s="32" t="s">
        <v>71</v>
      </c>
      <c r="G200" s="32" t="s">
        <v>74</v>
      </c>
      <c r="H200" s="31">
        <v>20</v>
      </c>
      <c r="I200" s="30">
        <v>68900000</v>
      </c>
      <c r="J200" s="30">
        <v>25490000</v>
      </c>
      <c r="K200" s="30">
        <f t="shared" si="3"/>
        <v>43410000</v>
      </c>
      <c r="L200" s="30">
        <v>9840</v>
      </c>
    </row>
    <row r="201" spans="1:12" x14ac:dyDescent="0.4">
      <c r="A201" s="31">
        <v>200</v>
      </c>
      <c r="B201" s="31">
        <v>2025</v>
      </c>
      <c r="C201" s="31">
        <v>6</v>
      </c>
      <c r="D201" s="32" t="s">
        <v>85</v>
      </c>
      <c r="E201" s="32" t="s">
        <v>87</v>
      </c>
      <c r="F201" s="32" t="s">
        <v>71</v>
      </c>
      <c r="G201" s="32" t="s">
        <v>74</v>
      </c>
      <c r="H201" s="31">
        <v>24</v>
      </c>
      <c r="I201" s="30">
        <v>89200000</v>
      </c>
      <c r="J201" s="30">
        <v>31220000</v>
      </c>
      <c r="K201" s="30">
        <f t="shared" si="3"/>
        <v>57980000</v>
      </c>
      <c r="L201" s="30">
        <v>12740</v>
      </c>
    </row>
    <row r="202" spans="1:12" x14ac:dyDescent="0.4">
      <c r="A202" s="31">
        <v>201</v>
      </c>
      <c r="B202" s="31">
        <v>2025</v>
      </c>
      <c r="C202" s="31">
        <v>6</v>
      </c>
      <c r="D202" s="32" t="s">
        <v>85</v>
      </c>
      <c r="E202" s="32" t="s">
        <v>86</v>
      </c>
      <c r="F202" s="32" t="s">
        <v>71</v>
      </c>
      <c r="G202" s="32" t="s">
        <v>74</v>
      </c>
      <c r="H202" s="31">
        <v>18</v>
      </c>
      <c r="I202" s="30">
        <v>65100000</v>
      </c>
      <c r="J202" s="30">
        <v>24090000</v>
      </c>
      <c r="K202" s="30">
        <f t="shared" si="3"/>
        <v>41010000</v>
      </c>
      <c r="L202" s="30">
        <v>9300</v>
      </c>
    </row>
    <row r="203" spans="1:12" x14ac:dyDescent="0.4">
      <c r="A203" s="31">
        <v>202</v>
      </c>
      <c r="B203" s="31">
        <v>2025</v>
      </c>
      <c r="C203" s="31">
        <v>6</v>
      </c>
      <c r="D203" s="32" t="s">
        <v>85</v>
      </c>
      <c r="E203" s="32" t="s">
        <v>84</v>
      </c>
      <c r="F203" s="32" t="s">
        <v>71</v>
      </c>
      <c r="G203" s="32" t="s">
        <v>76</v>
      </c>
      <c r="H203" s="31">
        <v>19</v>
      </c>
      <c r="I203" s="30">
        <v>53800000</v>
      </c>
      <c r="J203" s="30">
        <v>19910000</v>
      </c>
      <c r="K203" s="30">
        <f t="shared" si="3"/>
        <v>33890000</v>
      </c>
      <c r="L203" s="30">
        <v>8060</v>
      </c>
    </row>
    <row r="204" spans="1:12" x14ac:dyDescent="0.4">
      <c r="A204" s="31">
        <v>203</v>
      </c>
      <c r="B204" s="31">
        <v>2025</v>
      </c>
      <c r="C204" s="31">
        <v>6</v>
      </c>
      <c r="D204" s="32" t="s">
        <v>82</v>
      </c>
      <c r="E204" s="32" t="s">
        <v>83</v>
      </c>
      <c r="F204" s="32" t="s">
        <v>71</v>
      </c>
      <c r="G204" s="32" t="s">
        <v>74</v>
      </c>
      <c r="H204" s="31">
        <v>20</v>
      </c>
      <c r="I204" s="30">
        <v>64200000</v>
      </c>
      <c r="J204" s="30">
        <v>23750000</v>
      </c>
      <c r="K204" s="30">
        <f t="shared" si="3"/>
        <v>40450000</v>
      </c>
      <c r="L204" s="30">
        <v>9170</v>
      </c>
    </row>
    <row r="205" spans="1:12" x14ac:dyDescent="0.4">
      <c r="A205" s="31">
        <v>204</v>
      </c>
      <c r="B205" s="31">
        <v>2025</v>
      </c>
      <c r="C205" s="31">
        <v>6</v>
      </c>
      <c r="D205" s="32" t="s">
        <v>82</v>
      </c>
      <c r="E205" s="32" t="s">
        <v>81</v>
      </c>
      <c r="F205" s="32" t="s">
        <v>71</v>
      </c>
      <c r="G205" s="32" t="s">
        <v>80</v>
      </c>
      <c r="H205" s="31">
        <v>18</v>
      </c>
      <c r="I205" s="30">
        <v>51000000</v>
      </c>
      <c r="J205" s="30">
        <v>18870000</v>
      </c>
      <c r="K205" s="30">
        <f t="shared" si="3"/>
        <v>32130000</v>
      </c>
      <c r="L205" s="30">
        <v>7290</v>
      </c>
    </row>
    <row r="206" spans="1:12" x14ac:dyDescent="0.4">
      <c r="A206" s="31">
        <v>205</v>
      </c>
      <c r="B206" s="31">
        <v>2025</v>
      </c>
      <c r="C206" s="31">
        <v>6</v>
      </c>
      <c r="D206" s="32" t="s">
        <v>78</v>
      </c>
      <c r="E206" s="32" t="s">
        <v>79</v>
      </c>
      <c r="F206" s="32" t="s">
        <v>71</v>
      </c>
      <c r="G206" s="32" t="s">
        <v>70</v>
      </c>
      <c r="H206" s="31">
        <v>21</v>
      </c>
      <c r="I206" s="30">
        <v>58500000</v>
      </c>
      <c r="J206" s="30">
        <v>21650000</v>
      </c>
      <c r="K206" s="30">
        <f t="shared" si="3"/>
        <v>36850000</v>
      </c>
      <c r="L206" s="30">
        <v>7800</v>
      </c>
    </row>
    <row r="207" spans="1:12" x14ac:dyDescent="0.4">
      <c r="A207" s="31">
        <v>206</v>
      </c>
      <c r="B207" s="31">
        <v>2025</v>
      </c>
      <c r="C207" s="31">
        <v>6</v>
      </c>
      <c r="D207" s="32" t="s">
        <v>78</v>
      </c>
      <c r="E207" s="32" t="s">
        <v>77</v>
      </c>
      <c r="F207" s="32" t="s">
        <v>71</v>
      </c>
      <c r="G207" s="32" t="s">
        <v>76</v>
      </c>
      <c r="H207" s="31">
        <v>17</v>
      </c>
      <c r="I207" s="30">
        <v>46800000</v>
      </c>
      <c r="J207" s="30">
        <v>17320000</v>
      </c>
      <c r="K207" s="30">
        <f t="shared" si="3"/>
        <v>29480000</v>
      </c>
      <c r="L207" s="30">
        <v>7010</v>
      </c>
    </row>
    <row r="208" spans="1:12" x14ac:dyDescent="0.4">
      <c r="A208" s="31">
        <v>207</v>
      </c>
      <c r="B208" s="31">
        <v>2025</v>
      </c>
      <c r="C208" s="31">
        <v>6</v>
      </c>
      <c r="D208" s="32" t="s">
        <v>73</v>
      </c>
      <c r="E208" s="32" t="s">
        <v>75</v>
      </c>
      <c r="F208" s="32" t="s">
        <v>71</v>
      </c>
      <c r="G208" s="32" t="s">
        <v>74</v>
      </c>
      <c r="H208" s="31">
        <v>19</v>
      </c>
      <c r="I208" s="30">
        <v>61000000</v>
      </c>
      <c r="J208" s="30">
        <v>22570000</v>
      </c>
      <c r="K208" s="30">
        <f t="shared" si="3"/>
        <v>38430000</v>
      </c>
      <c r="L208" s="30">
        <v>8710</v>
      </c>
    </row>
    <row r="209" spans="1:12" x14ac:dyDescent="0.4">
      <c r="A209" s="31">
        <v>208</v>
      </c>
      <c r="B209" s="31">
        <v>2025</v>
      </c>
      <c r="C209" s="31">
        <v>6</v>
      </c>
      <c r="D209" s="32" t="s">
        <v>73</v>
      </c>
      <c r="E209" s="32" t="s">
        <v>72</v>
      </c>
      <c r="F209" s="32" t="s">
        <v>71</v>
      </c>
      <c r="G209" s="32" t="s">
        <v>70</v>
      </c>
      <c r="H209" s="31">
        <v>22</v>
      </c>
      <c r="I209" s="30">
        <v>54600000</v>
      </c>
      <c r="J209" s="30">
        <v>20200000</v>
      </c>
      <c r="K209" s="30">
        <f t="shared" si="3"/>
        <v>34400000</v>
      </c>
      <c r="L209" s="30">
        <v>7280</v>
      </c>
    </row>
    <row r="210" spans="1:12" x14ac:dyDescent="0.4">
      <c r="A210" s="31">
        <v>209</v>
      </c>
      <c r="B210" s="31">
        <v>2025</v>
      </c>
      <c r="C210" s="31">
        <v>6</v>
      </c>
      <c r="D210" s="32" t="s">
        <v>123</v>
      </c>
      <c r="E210" s="32" t="s">
        <v>122</v>
      </c>
      <c r="F210" s="32" t="s">
        <v>71</v>
      </c>
      <c r="G210" s="32" t="s">
        <v>70</v>
      </c>
      <c r="H210" s="31">
        <v>20</v>
      </c>
      <c r="I210" s="30">
        <v>56600000</v>
      </c>
      <c r="J210" s="30">
        <v>20940000</v>
      </c>
      <c r="K210" s="30">
        <f t="shared" si="3"/>
        <v>35660000</v>
      </c>
      <c r="L210" s="30">
        <v>7550</v>
      </c>
    </row>
    <row r="211" spans="1:12" x14ac:dyDescent="0.4">
      <c r="A211" s="31">
        <v>210</v>
      </c>
      <c r="B211" s="31">
        <v>2025</v>
      </c>
      <c r="C211" s="31">
        <v>6</v>
      </c>
      <c r="D211" s="32" t="s">
        <v>121</v>
      </c>
      <c r="E211" s="32" t="s">
        <v>120</v>
      </c>
      <c r="F211" s="32" t="s">
        <v>71</v>
      </c>
      <c r="G211" s="32" t="s">
        <v>80</v>
      </c>
      <c r="H211" s="31">
        <v>24</v>
      </c>
      <c r="I211" s="30">
        <v>54400000</v>
      </c>
      <c r="J211" s="30">
        <v>20130000</v>
      </c>
      <c r="K211" s="30">
        <f t="shared" si="3"/>
        <v>34270000</v>
      </c>
      <c r="L211" s="30">
        <v>7770</v>
      </c>
    </row>
    <row r="212" spans="1:12" x14ac:dyDescent="0.4">
      <c r="A212" s="31">
        <v>211</v>
      </c>
      <c r="B212" s="31">
        <v>2025</v>
      </c>
      <c r="C212" s="31">
        <v>6</v>
      </c>
      <c r="D212" s="32" t="s">
        <v>118</v>
      </c>
      <c r="E212" s="32" t="s">
        <v>119</v>
      </c>
      <c r="F212" s="32" t="s">
        <v>71</v>
      </c>
      <c r="G212" s="32" t="s">
        <v>74</v>
      </c>
      <c r="H212" s="31">
        <v>18</v>
      </c>
      <c r="I212" s="30">
        <v>51900000</v>
      </c>
      <c r="J212" s="30">
        <v>19200000</v>
      </c>
      <c r="K212" s="30">
        <f t="shared" si="3"/>
        <v>32700000</v>
      </c>
      <c r="L212" s="30">
        <v>7410</v>
      </c>
    </row>
    <row r="213" spans="1:12" x14ac:dyDescent="0.4">
      <c r="A213" s="31">
        <v>212</v>
      </c>
      <c r="B213" s="31">
        <v>2025</v>
      </c>
      <c r="C213" s="31">
        <v>6</v>
      </c>
      <c r="D213" s="32" t="s">
        <v>118</v>
      </c>
      <c r="E213" s="32" t="s">
        <v>117</v>
      </c>
      <c r="F213" s="32" t="s">
        <v>71</v>
      </c>
      <c r="G213" s="32" t="s">
        <v>74</v>
      </c>
      <c r="H213" s="31">
        <v>16</v>
      </c>
      <c r="I213" s="30">
        <v>63200000</v>
      </c>
      <c r="J213" s="30">
        <v>23380000</v>
      </c>
      <c r="K213" s="30">
        <f t="shared" si="3"/>
        <v>39820000</v>
      </c>
      <c r="L213" s="30">
        <v>9030</v>
      </c>
    </row>
    <row r="214" spans="1:12" x14ac:dyDescent="0.4">
      <c r="A214" s="31">
        <v>213</v>
      </c>
      <c r="B214" s="31">
        <v>2025</v>
      </c>
      <c r="C214" s="31">
        <v>6</v>
      </c>
      <c r="D214" s="32" t="s">
        <v>116</v>
      </c>
      <c r="E214" s="32" t="s">
        <v>115</v>
      </c>
      <c r="F214" s="32" t="s">
        <v>71</v>
      </c>
      <c r="G214" s="32" t="s">
        <v>74</v>
      </c>
      <c r="H214" s="31">
        <v>19</v>
      </c>
      <c r="I214" s="30">
        <v>53900000</v>
      </c>
      <c r="J214" s="30">
        <v>19940000</v>
      </c>
      <c r="K214" s="30">
        <f t="shared" si="3"/>
        <v>33960000</v>
      </c>
      <c r="L214" s="30">
        <v>7700</v>
      </c>
    </row>
    <row r="215" spans="1:12" x14ac:dyDescent="0.4">
      <c r="A215" s="31">
        <v>214</v>
      </c>
      <c r="B215" s="31">
        <v>2025</v>
      </c>
      <c r="C215" s="31">
        <v>6</v>
      </c>
      <c r="D215" s="32" t="s">
        <v>113</v>
      </c>
      <c r="E215" s="32" t="s">
        <v>114</v>
      </c>
      <c r="F215" s="32" t="s">
        <v>71</v>
      </c>
      <c r="G215" s="32" t="s">
        <v>74</v>
      </c>
      <c r="H215" s="31">
        <v>20</v>
      </c>
      <c r="I215" s="30">
        <v>54900000</v>
      </c>
      <c r="J215" s="30">
        <v>20310000</v>
      </c>
      <c r="K215" s="30">
        <f t="shared" si="3"/>
        <v>34590000</v>
      </c>
      <c r="L215" s="30">
        <v>7840</v>
      </c>
    </row>
    <row r="216" spans="1:12" x14ac:dyDescent="0.4">
      <c r="A216" s="31">
        <v>215</v>
      </c>
      <c r="B216" s="31">
        <v>2025</v>
      </c>
      <c r="C216" s="31">
        <v>6</v>
      </c>
      <c r="D216" s="32" t="s">
        <v>113</v>
      </c>
      <c r="E216" s="32" t="s">
        <v>112</v>
      </c>
      <c r="F216" s="32" t="s">
        <v>71</v>
      </c>
      <c r="G216" s="32" t="s">
        <v>80</v>
      </c>
      <c r="H216" s="31">
        <v>17</v>
      </c>
      <c r="I216" s="30">
        <v>47300000</v>
      </c>
      <c r="J216" s="30">
        <v>17500000</v>
      </c>
      <c r="K216" s="30">
        <f t="shared" si="3"/>
        <v>29800000</v>
      </c>
      <c r="L216" s="30">
        <v>6760</v>
      </c>
    </row>
    <row r="217" spans="1:12" x14ac:dyDescent="0.4">
      <c r="A217" s="31">
        <v>216</v>
      </c>
      <c r="B217" s="31">
        <v>2025</v>
      </c>
      <c r="C217" s="31">
        <v>6</v>
      </c>
      <c r="D217" s="32" t="s">
        <v>111</v>
      </c>
      <c r="E217" s="32" t="s">
        <v>110</v>
      </c>
      <c r="F217" s="32" t="s">
        <v>71</v>
      </c>
      <c r="G217" s="32" t="s">
        <v>74</v>
      </c>
      <c r="H217" s="31">
        <v>18</v>
      </c>
      <c r="I217" s="30">
        <v>50200000</v>
      </c>
      <c r="J217" s="30">
        <v>18570000</v>
      </c>
      <c r="K217" s="30">
        <f t="shared" si="3"/>
        <v>31630000</v>
      </c>
      <c r="L217" s="30">
        <v>7170</v>
      </c>
    </row>
    <row r="218" spans="1:12" x14ac:dyDescent="0.4">
      <c r="A218" s="31">
        <v>217</v>
      </c>
      <c r="B218" s="31">
        <v>2025</v>
      </c>
      <c r="C218" s="31">
        <v>7</v>
      </c>
      <c r="D218" s="32" t="s">
        <v>94</v>
      </c>
      <c r="E218" s="32" t="s">
        <v>101</v>
      </c>
      <c r="F218" s="32" t="s">
        <v>71</v>
      </c>
      <c r="G218" s="32" t="s">
        <v>70</v>
      </c>
      <c r="H218" s="31">
        <v>28</v>
      </c>
      <c r="I218" s="30">
        <v>95400000</v>
      </c>
      <c r="J218" s="30">
        <v>35300000</v>
      </c>
      <c r="K218" s="30">
        <f t="shared" si="3"/>
        <v>60100000</v>
      </c>
      <c r="L218" s="30">
        <v>12750</v>
      </c>
    </row>
    <row r="219" spans="1:12" x14ac:dyDescent="0.4">
      <c r="A219" s="31">
        <v>218</v>
      </c>
      <c r="B219" s="31">
        <v>2025</v>
      </c>
      <c r="C219" s="31">
        <v>7</v>
      </c>
      <c r="D219" s="32" t="s">
        <v>94</v>
      </c>
      <c r="E219" s="32" t="s">
        <v>100</v>
      </c>
      <c r="F219" s="32" t="s">
        <v>71</v>
      </c>
      <c r="G219" s="32" t="s">
        <v>74</v>
      </c>
      <c r="H219" s="31">
        <v>22</v>
      </c>
      <c r="I219" s="30">
        <v>103500000</v>
      </c>
      <c r="J219" s="30">
        <v>36230000</v>
      </c>
      <c r="K219" s="30">
        <f t="shared" si="3"/>
        <v>67270000</v>
      </c>
      <c r="L219" s="30">
        <v>14690</v>
      </c>
    </row>
    <row r="220" spans="1:12" x14ac:dyDescent="0.4">
      <c r="A220" s="31">
        <v>219</v>
      </c>
      <c r="B220" s="31">
        <v>2025</v>
      </c>
      <c r="C220" s="31">
        <v>7</v>
      </c>
      <c r="D220" s="32" t="s">
        <v>94</v>
      </c>
      <c r="E220" s="32" t="s">
        <v>99</v>
      </c>
      <c r="F220" s="32" t="s">
        <v>98</v>
      </c>
      <c r="G220" s="32" t="s">
        <v>74</v>
      </c>
      <c r="H220" s="31">
        <v>32</v>
      </c>
      <c r="I220" s="30">
        <v>118800000</v>
      </c>
      <c r="J220" s="30">
        <v>41580000</v>
      </c>
      <c r="K220" s="30">
        <f t="shared" si="3"/>
        <v>77220000</v>
      </c>
      <c r="L220" s="30">
        <v>16970</v>
      </c>
    </row>
    <row r="221" spans="1:12" x14ac:dyDescent="0.4">
      <c r="A221" s="31">
        <v>220</v>
      </c>
      <c r="B221" s="31">
        <v>2025</v>
      </c>
      <c r="C221" s="31">
        <v>7</v>
      </c>
      <c r="D221" s="32" t="s">
        <v>94</v>
      </c>
      <c r="E221" s="32" t="s">
        <v>96</v>
      </c>
      <c r="F221" s="32" t="s">
        <v>71</v>
      </c>
      <c r="G221" s="32" t="s">
        <v>70</v>
      </c>
      <c r="H221" s="31">
        <v>25</v>
      </c>
      <c r="I221" s="30">
        <v>89100000</v>
      </c>
      <c r="J221" s="30">
        <v>32970000</v>
      </c>
      <c r="K221" s="30">
        <f t="shared" si="3"/>
        <v>56130000</v>
      </c>
      <c r="L221" s="30">
        <v>11890</v>
      </c>
    </row>
    <row r="222" spans="1:12" x14ac:dyDescent="0.4">
      <c r="A222" s="31">
        <v>221</v>
      </c>
      <c r="B222" s="31">
        <v>2025</v>
      </c>
      <c r="C222" s="31">
        <v>7</v>
      </c>
      <c r="D222" s="32" t="s">
        <v>94</v>
      </c>
      <c r="E222" s="32" t="s">
        <v>95</v>
      </c>
      <c r="F222" s="32" t="s">
        <v>71</v>
      </c>
      <c r="G222" s="32" t="s">
        <v>74</v>
      </c>
      <c r="H222" s="31">
        <v>20</v>
      </c>
      <c r="I222" s="30">
        <v>88300000</v>
      </c>
      <c r="J222" s="30">
        <v>30910000</v>
      </c>
      <c r="K222" s="30">
        <f t="shared" si="3"/>
        <v>57390000</v>
      </c>
      <c r="L222" s="30">
        <v>12610</v>
      </c>
    </row>
    <row r="223" spans="1:12" x14ac:dyDescent="0.4">
      <c r="A223" s="31">
        <v>222</v>
      </c>
      <c r="B223" s="31">
        <v>2025</v>
      </c>
      <c r="C223" s="31">
        <v>7</v>
      </c>
      <c r="D223" s="32" t="s">
        <v>94</v>
      </c>
      <c r="E223" s="32" t="s">
        <v>93</v>
      </c>
      <c r="F223" s="32" t="s">
        <v>71</v>
      </c>
      <c r="G223" s="32" t="s">
        <v>80</v>
      </c>
      <c r="H223" s="31">
        <v>18</v>
      </c>
      <c r="I223" s="30">
        <v>63500000</v>
      </c>
      <c r="J223" s="30">
        <v>23500000</v>
      </c>
      <c r="K223" s="30">
        <f t="shared" si="3"/>
        <v>40000000</v>
      </c>
      <c r="L223" s="30">
        <v>9070</v>
      </c>
    </row>
    <row r="224" spans="1:12" x14ac:dyDescent="0.4">
      <c r="A224" s="31">
        <v>223</v>
      </c>
      <c r="B224" s="31">
        <v>2025</v>
      </c>
      <c r="C224" s="31">
        <v>7</v>
      </c>
      <c r="D224" s="32" t="s">
        <v>94</v>
      </c>
      <c r="E224" s="32" t="s">
        <v>133</v>
      </c>
      <c r="F224" s="32" t="s">
        <v>71</v>
      </c>
      <c r="G224" s="32" t="s">
        <v>76</v>
      </c>
      <c r="H224" s="31">
        <v>20</v>
      </c>
      <c r="I224" s="30">
        <v>58900000</v>
      </c>
      <c r="J224" s="30">
        <v>21790000</v>
      </c>
      <c r="K224" s="30">
        <f t="shared" si="3"/>
        <v>37110000</v>
      </c>
      <c r="L224" s="30">
        <v>8830</v>
      </c>
    </row>
    <row r="225" spans="1:12" x14ac:dyDescent="0.4">
      <c r="A225" s="31">
        <v>224</v>
      </c>
      <c r="B225" s="31">
        <v>2025</v>
      </c>
      <c r="C225" s="31">
        <v>7</v>
      </c>
      <c r="D225" s="32" t="s">
        <v>94</v>
      </c>
      <c r="E225" s="32" t="s">
        <v>132</v>
      </c>
      <c r="F225" s="32" t="s">
        <v>71</v>
      </c>
      <c r="G225" s="32" t="s">
        <v>70</v>
      </c>
      <c r="H225" s="31">
        <v>24</v>
      </c>
      <c r="I225" s="30">
        <v>83100000</v>
      </c>
      <c r="J225" s="30">
        <v>30750000</v>
      </c>
      <c r="K225" s="30">
        <f t="shared" si="3"/>
        <v>52350000</v>
      </c>
      <c r="L225" s="30">
        <v>11080</v>
      </c>
    </row>
    <row r="226" spans="1:12" x14ac:dyDescent="0.4">
      <c r="A226" s="31">
        <v>225</v>
      </c>
      <c r="B226" s="31">
        <v>2025</v>
      </c>
      <c r="C226" s="31">
        <v>7</v>
      </c>
      <c r="D226" s="32" t="s">
        <v>94</v>
      </c>
      <c r="E226" s="32" t="s">
        <v>131</v>
      </c>
      <c r="F226" s="32" t="s">
        <v>71</v>
      </c>
      <c r="G226" s="32" t="s">
        <v>70</v>
      </c>
      <c r="H226" s="31">
        <v>26</v>
      </c>
      <c r="I226" s="30">
        <v>87200000</v>
      </c>
      <c r="J226" s="30">
        <v>32260000</v>
      </c>
      <c r="K226" s="30">
        <f t="shared" si="3"/>
        <v>54940000</v>
      </c>
      <c r="L226" s="30">
        <v>11630</v>
      </c>
    </row>
    <row r="227" spans="1:12" x14ac:dyDescent="0.4">
      <c r="A227" s="31">
        <v>226</v>
      </c>
      <c r="B227" s="31">
        <v>2025</v>
      </c>
      <c r="C227" s="31">
        <v>7</v>
      </c>
      <c r="D227" s="32" t="s">
        <v>90</v>
      </c>
      <c r="E227" s="32" t="s">
        <v>130</v>
      </c>
      <c r="F227" s="32" t="s">
        <v>71</v>
      </c>
      <c r="G227" s="32" t="s">
        <v>74</v>
      </c>
      <c r="H227" s="31">
        <v>22</v>
      </c>
      <c r="I227" s="30">
        <v>78100000</v>
      </c>
      <c r="J227" s="30">
        <v>28900000</v>
      </c>
      <c r="K227" s="30">
        <f t="shared" si="3"/>
        <v>49200000</v>
      </c>
      <c r="L227" s="30">
        <v>11160</v>
      </c>
    </row>
    <row r="228" spans="1:12" x14ac:dyDescent="0.4">
      <c r="A228" s="31">
        <v>227</v>
      </c>
      <c r="B228" s="31">
        <v>2025</v>
      </c>
      <c r="C228" s="31">
        <v>7</v>
      </c>
      <c r="D228" s="32" t="s">
        <v>90</v>
      </c>
      <c r="E228" s="32" t="s">
        <v>92</v>
      </c>
      <c r="F228" s="32" t="s">
        <v>71</v>
      </c>
      <c r="G228" s="32" t="s">
        <v>70</v>
      </c>
      <c r="H228" s="31">
        <v>30</v>
      </c>
      <c r="I228" s="30">
        <v>90100000</v>
      </c>
      <c r="J228" s="30">
        <v>33340000</v>
      </c>
      <c r="K228" s="30">
        <f t="shared" si="3"/>
        <v>56760000</v>
      </c>
      <c r="L228" s="30">
        <v>12010</v>
      </c>
    </row>
    <row r="229" spans="1:12" x14ac:dyDescent="0.4">
      <c r="A229" s="31">
        <v>228</v>
      </c>
      <c r="B229" s="31">
        <v>2025</v>
      </c>
      <c r="C229" s="31">
        <v>7</v>
      </c>
      <c r="D229" s="32" t="s">
        <v>90</v>
      </c>
      <c r="E229" s="32" t="s">
        <v>129</v>
      </c>
      <c r="F229" s="32" t="s">
        <v>71</v>
      </c>
      <c r="G229" s="32" t="s">
        <v>80</v>
      </c>
      <c r="H229" s="31">
        <v>20</v>
      </c>
      <c r="I229" s="30">
        <v>58300000</v>
      </c>
      <c r="J229" s="30">
        <v>21570000</v>
      </c>
      <c r="K229" s="30">
        <f t="shared" si="3"/>
        <v>36730000</v>
      </c>
      <c r="L229" s="30">
        <v>8330</v>
      </c>
    </row>
    <row r="230" spans="1:12" x14ac:dyDescent="0.4">
      <c r="A230" s="31">
        <v>229</v>
      </c>
      <c r="B230" s="31">
        <v>2025</v>
      </c>
      <c r="C230" s="31">
        <v>7</v>
      </c>
      <c r="D230" s="32" t="s">
        <v>90</v>
      </c>
      <c r="E230" s="32" t="s">
        <v>128</v>
      </c>
      <c r="F230" s="32" t="s">
        <v>71</v>
      </c>
      <c r="G230" s="32" t="s">
        <v>80</v>
      </c>
      <c r="H230" s="31">
        <v>22</v>
      </c>
      <c r="I230" s="30">
        <v>66100000</v>
      </c>
      <c r="J230" s="30">
        <v>24460000</v>
      </c>
      <c r="K230" s="30">
        <f t="shared" si="3"/>
        <v>41640000</v>
      </c>
      <c r="L230" s="30">
        <v>9440</v>
      </c>
    </row>
    <row r="231" spans="1:12" x14ac:dyDescent="0.4">
      <c r="A231" s="31">
        <v>230</v>
      </c>
      <c r="B231" s="31">
        <v>2025</v>
      </c>
      <c r="C231" s="31">
        <v>7</v>
      </c>
      <c r="D231" s="32" t="s">
        <v>90</v>
      </c>
      <c r="E231" s="32" t="s">
        <v>91</v>
      </c>
      <c r="F231" s="32" t="s">
        <v>71</v>
      </c>
      <c r="G231" s="32" t="s">
        <v>80</v>
      </c>
      <c r="H231" s="31">
        <v>18</v>
      </c>
      <c r="I231" s="30">
        <v>56300000</v>
      </c>
      <c r="J231" s="30">
        <v>20830000</v>
      </c>
      <c r="K231" s="30">
        <f t="shared" si="3"/>
        <v>35470000</v>
      </c>
      <c r="L231" s="30">
        <v>8040</v>
      </c>
    </row>
    <row r="232" spans="1:12" x14ac:dyDescent="0.4">
      <c r="A232" s="31">
        <v>231</v>
      </c>
      <c r="B232" s="31">
        <v>2025</v>
      </c>
      <c r="C232" s="31">
        <v>7</v>
      </c>
      <c r="D232" s="32" t="s">
        <v>90</v>
      </c>
      <c r="E232" s="32" t="s">
        <v>89</v>
      </c>
      <c r="F232" s="32" t="s">
        <v>71</v>
      </c>
      <c r="G232" s="32" t="s">
        <v>74</v>
      </c>
      <c r="H232" s="31">
        <v>19</v>
      </c>
      <c r="I232" s="30">
        <v>69900000</v>
      </c>
      <c r="J232" s="30">
        <v>25860000</v>
      </c>
      <c r="K232" s="30">
        <f t="shared" si="3"/>
        <v>44040000</v>
      </c>
      <c r="L232" s="30">
        <v>9990</v>
      </c>
    </row>
    <row r="233" spans="1:12" x14ac:dyDescent="0.4">
      <c r="A233" s="31">
        <v>232</v>
      </c>
      <c r="B233" s="31">
        <v>2025</v>
      </c>
      <c r="C233" s="31">
        <v>7</v>
      </c>
      <c r="D233" s="32" t="s">
        <v>125</v>
      </c>
      <c r="E233" s="32" t="s">
        <v>127</v>
      </c>
      <c r="F233" s="32" t="s">
        <v>71</v>
      </c>
      <c r="G233" s="32" t="s">
        <v>74</v>
      </c>
      <c r="H233" s="31">
        <v>21</v>
      </c>
      <c r="I233" s="30">
        <v>75900000</v>
      </c>
      <c r="J233" s="30">
        <v>28080000</v>
      </c>
      <c r="K233" s="30">
        <f t="shared" si="3"/>
        <v>47820000</v>
      </c>
      <c r="L233" s="30">
        <v>10840</v>
      </c>
    </row>
    <row r="234" spans="1:12" x14ac:dyDescent="0.4">
      <c r="A234" s="31">
        <v>233</v>
      </c>
      <c r="B234" s="31">
        <v>2025</v>
      </c>
      <c r="C234" s="31">
        <v>7</v>
      </c>
      <c r="D234" s="32" t="s">
        <v>125</v>
      </c>
      <c r="E234" s="32" t="s">
        <v>126</v>
      </c>
      <c r="F234" s="32" t="s">
        <v>71</v>
      </c>
      <c r="G234" s="32" t="s">
        <v>70</v>
      </c>
      <c r="H234" s="31">
        <v>25</v>
      </c>
      <c r="I234" s="30">
        <v>72400000</v>
      </c>
      <c r="J234" s="30">
        <v>26790000</v>
      </c>
      <c r="K234" s="30">
        <f t="shared" si="3"/>
        <v>45610000</v>
      </c>
      <c r="L234" s="30">
        <v>9650</v>
      </c>
    </row>
    <row r="235" spans="1:12" x14ac:dyDescent="0.4">
      <c r="A235" s="31">
        <v>234</v>
      </c>
      <c r="B235" s="31">
        <v>2025</v>
      </c>
      <c r="C235" s="31">
        <v>7</v>
      </c>
      <c r="D235" s="32" t="s">
        <v>125</v>
      </c>
      <c r="E235" s="32" t="s">
        <v>124</v>
      </c>
      <c r="F235" s="32" t="s">
        <v>98</v>
      </c>
      <c r="G235" s="32" t="s">
        <v>74</v>
      </c>
      <c r="H235" s="31">
        <v>35</v>
      </c>
      <c r="I235" s="30">
        <v>134500000</v>
      </c>
      <c r="J235" s="30">
        <v>47080000</v>
      </c>
      <c r="K235" s="30">
        <f t="shared" si="3"/>
        <v>87420000</v>
      </c>
      <c r="L235" s="30">
        <v>19210</v>
      </c>
    </row>
    <row r="236" spans="1:12" x14ac:dyDescent="0.4">
      <c r="A236" s="31">
        <v>235</v>
      </c>
      <c r="B236" s="31">
        <v>2025</v>
      </c>
      <c r="C236" s="31">
        <v>7</v>
      </c>
      <c r="D236" s="32" t="s">
        <v>85</v>
      </c>
      <c r="E236" s="32" t="s">
        <v>88</v>
      </c>
      <c r="F236" s="32" t="s">
        <v>71</v>
      </c>
      <c r="G236" s="32" t="s">
        <v>74</v>
      </c>
      <c r="H236" s="31">
        <v>20</v>
      </c>
      <c r="I236" s="30">
        <v>74100000</v>
      </c>
      <c r="J236" s="30">
        <v>27420000</v>
      </c>
      <c r="K236" s="30">
        <f t="shared" si="3"/>
        <v>46680000</v>
      </c>
      <c r="L236" s="30">
        <v>10590</v>
      </c>
    </row>
    <row r="237" spans="1:12" x14ac:dyDescent="0.4">
      <c r="A237" s="31">
        <v>236</v>
      </c>
      <c r="B237" s="31">
        <v>2025</v>
      </c>
      <c r="C237" s="31">
        <v>7</v>
      </c>
      <c r="D237" s="32" t="s">
        <v>85</v>
      </c>
      <c r="E237" s="32" t="s">
        <v>87</v>
      </c>
      <c r="F237" s="32" t="s">
        <v>71</v>
      </c>
      <c r="G237" s="32" t="s">
        <v>74</v>
      </c>
      <c r="H237" s="31">
        <v>24</v>
      </c>
      <c r="I237" s="30">
        <v>105800000</v>
      </c>
      <c r="J237" s="30">
        <v>37030000</v>
      </c>
      <c r="K237" s="30">
        <f t="shared" si="3"/>
        <v>68770000</v>
      </c>
      <c r="L237" s="30">
        <v>15110</v>
      </c>
    </row>
    <row r="238" spans="1:12" x14ac:dyDescent="0.4">
      <c r="A238" s="31">
        <v>237</v>
      </c>
      <c r="B238" s="31">
        <v>2025</v>
      </c>
      <c r="C238" s="31">
        <v>7</v>
      </c>
      <c r="D238" s="32" t="s">
        <v>85</v>
      </c>
      <c r="E238" s="32" t="s">
        <v>86</v>
      </c>
      <c r="F238" s="32" t="s">
        <v>71</v>
      </c>
      <c r="G238" s="32" t="s">
        <v>74</v>
      </c>
      <c r="H238" s="31">
        <v>18</v>
      </c>
      <c r="I238" s="30">
        <v>69800000</v>
      </c>
      <c r="J238" s="30">
        <v>25830000</v>
      </c>
      <c r="K238" s="30">
        <f t="shared" si="3"/>
        <v>43970000</v>
      </c>
      <c r="L238" s="30">
        <v>9970</v>
      </c>
    </row>
    <row r="239" spans="1:12" x14ac:dyDescent="0.4">
      <c r="A239" s="31">
        <v>238</v>
      </c>
      <c r="B239" s="31">
        <v>2025</v>
      </c>
      <c r="C239" s="31">
        <v>7</v>
      </c>
      <c r="D239" s="32" t="s">
        <v>85</v>
      </c>
      <c r="E239" s="32" t="s">
        <v>84</v>
      </c>
      <c r="F239" s="32" t="s">
        <v>71</v>
      </c>
      <c r="G239" s="32" t="s">
        <v>76</v>
      </c>
      <c r="H239" s="31">
        <v>19</v>
      </c>
      <c r="I239" s="30">
        <v>47200000</v>
      </c>
      <c r="J239" s="30">
        <v>17460000</v>
      </c>
      <c r="K239" s="30">
        <f t="shared" si="3"/>
        <v>29740000</v>
      </c>
      <c r="L239" s="30">
        <v>7070</v>
      </c>
    </row>
    <row r="240" spans="1:12" x14ac:dyDescent="0.4">
      <c r="A240" s="31">
        <v>239</v>
      </c>
      <c r="B240" s="31">
        <v>2025</v>
      </c>
      <c r="C240" s="31">
        <v>7</v>
      </c>
      <c r="D240" s="32" t="s">
        <v>82</v>
      </c>
      <c r="E240" s="32" t="s">
        <v>83</v>
      </c>
      <c r="F240" s="32" t="s">
        <v>71</v>
      </c>
      <c r="G240" s="32" t="s">
        <v>74</v>
      </c>
      <c r="H240" s="31">
        <v>20</v>
      </c>
      <c r="I240" s="30">
        <v>67800000</v>
      </c>
      <c r="J240" s="30">
        <v>25090000</v>
      </c>
      <c r="K240" s="30">
        <f t="shared" si="3"/>
        <v>42710000</v>
      </c>
      <c r="L240" s="30">
        <v>9690</v>
      </c>
    </row>
    <row r="241" spans="1:12" x14ac:dyDescent="0.4">
      <c r="A241" s="31">
        <v>240</v>
      </c>
      <c r="B241" s="31">
        <v>2025</v>
      </c>
      <c r="C241" s="31">
        <v>7</v>
      </c>
      <c r="D241" s="32" t="s">
        <v>82</v>
      </c>
      <c r="E241" s="32" t="s">
        <v>81</v>
      </c>
      <c r="F241" s="32" t="s">
        <v>71</v>
      </c>
      <c r="G241" s="32" t="s">
        <v>80</v>
      </c>
      <c r="H241" s="31">
        <v>18</v>
      </c>
      <c r="I241" s="30">
        <v>53400000</v>
      </c>
      <c r="J241" s="30">
        <v>19760000</v>
      </c>
      <c r="K241" s="30">
        <f t="shared" si="3"/>
        <v>33640000</v>
      </c>
      <c r="L241" s="30">
        <v>7630</v>
      </c>
    </row>
    <row r="242" spans="1:12" x14ac:dyDescent="0.4">
      <c r="A242" s="31">
        <v>241</v>
      </c>
      <c r="B242" s="31">
        <v>2025</v>
      </c>
      <c r="C242" s="31">
        <v>7</v>
      </c>
      <c r="D242" s="32" t="s">
        <v>78</v>
      </c>
      <c r="E242" s="32" t="s">
        <v>79</v>
      </c>
      <c r="F242" s="32" t="s">
        <v>71</v>
      </c>
      <c r="G242" s="32" t="s">
        <v>70</v>
      </c>
      <c r="H242" s="31">
        <v>21</v>
      </c>
      <c r="I242" s="30">
        <v>61200000</v>
      </c>
      <c r="J242" s="30">
        <v>22640000</v>
      </c>
      <c r="K242" s="30">
        <f t="shared" si="3"/>
        <v>38560000</v>
      </c>
      <c r="L242" s="30">
        <v>8160</v>
      </c>
    </row>
    <row r="243" spans="1:12" x14ac:dyDescent="0.4">
      <c r="A243" s="31">
        <v>242</v>
      </c>
      <c r="B243" s="31">
        <v>2025</v>
      </c>
      <c r="C243" s="31">
        <v>7</v>
      </c>
      <c r="D243" s="32" t="s">
        <v>78</v>
      </c>
      <c r="E243" s="32" t="s">
        <v>77</v>
      </c>
      <c r="F243" s="32" t="s">
        <v>71</v>
      </c>
      <c r="G243" s="32" t="s">
        <v>76</v>
      </c>
      <c r="H243" s="31">
        <v>17</v>
      </c>
      <c r="I243" s="30">
        <v>41200000</v>
      </c>
      <c r="J243" s="30">
        <v>15240000</v>
      </c>
      <c r="K243" s="30">
        <f t="shared" si="3"/>
        <v>25960000</v>
      </c>
      <c r="L243" s="30">
        <v>6170</v>
      </c>
    </row>
    <row r="244" spans="1:12" x14ac:dyDescent="0.4">
      <c r="A244" s="31">
        <v>243</v>
      </c>
      <c r="B244" s="31">
        <v>2025</v>
      </c>
      <c r="C244" s="31">
        <v>7</v>
      </c>
      <c r="D244" s="32" t="s">
        <v>73</v>
      </c>
      <c r="E244" s="32" t="s">
        <v>75</v>
      </c>
      <c r="F244" s="32" t="s">
        <v>71</v>
      </c>
      <c r="G244" s="32" t="s">
        <v>74</v>
      </c>
      <c r="H244" s="31">
        <v>19</v>
      </c>
      <c r="I244" s="30">
        <v>63800000</v>
      </c>
      <c r="J244" s="30">
        <v>23610000</v>
      </c>
      <c r="K244" s="30">
        <f t="shared" si="3"/>
        <v>40190000</v>
      </c>
      <c r="L244" s="30">
        <v>9110</v>
      </c>
    </row>
    <row r="245" spans="1:12" x14ac:dyDescent="0.4">
      <c r="A245" s="31">
        <v>244</v>
      </c>
      <c r="B245" s="31">
        <v>2025</v>
      </c>
      <c r="C245" s="31">
        <v>7</v>
      </c>
      <c r="D245" s="32" t="s">
        <v>73</v>
      </c>
      <c r="E245" s="32" t="s">
        <v>72</v>
      </c>
      <c r="F245" s="32" t="s">
        <v>71</v>
      </c>
      <c r="G245" s="32" t="s">
        <v>70</v>
      </c>
      <c r="H245" s="31">
        <v>22</v>
      </c>
      <c r="I245" s="30">
        <v>57100000</v>
      </c>
      <c r="J245" s="30">
        <v>21130000</v>
      </c>
      <c r="K245" s="30">
        <f t="shared" si="3"/>
        <v>35970000</v>
      </c>
      <c r="L245" s="30">
        <v>7610</v>
      </c>
    </row>
    <row r="246" spans="1:12" x14ac:dyDescent="0.4">
      <c r="A246" s="31">
        <v>245</v>
      </c>
      <c r="B246" s="31">
        <v>2025</v>
      </c>
      <c r="C246" s="31">
        <v>7</v>
      </c>
      <c r="D246" s="32" t="s">
        <v>123</v>
      </c>
      <c r="E246" s="32" t="s">
        <v>122</v>
      </c>
      <c r="F246" s="32" t="s">
        <v>71</v>
      </c>
      <c r="G246" s="32" t="s">
        <v>70</v>
      </c>
      <c r="H246" s="31">
        <v>20</v>
      </c>
      <c r="I246" s="30">
        <v>59200000</v>
      </c>
      <c r="J246" s="30">
        <v>21900000</v>
      </c>
      <c r="K246" s="30">
        <f t="shared" si="3"/>
        <v>37300000</v>
      </c>
      <c r="L246" s="30">
        <v>7890</v>
      </c>
    </row>
    <row r="247" spans="1:12" x14ac:dyDescent="0.4">
      <c r="A247" s="31">
        <v>246</v>
      </c>
      <c r="B247" s="31">
        <v>2025</v>
      </c>
      <c r="C247" s="31">
        <v>7</v>
      </c>
      <c r="D247" s="32" t="s">
        <v>121</v>
      </c>
      <c r="E247" s="32" t="s">
        <v>120</v>
      </c>
      <c r="F247" s="32" t="s">
        <v>71</v>
      </c>
      <c r="G247" s="32" t="s">
        <v>80</v>
      </c>
      <c r="H247" s="31">
        <v>24</v>
      </c>
      <c r="I247" s="30">
        <v>56900000</v>
      </c>
      <c r="J247" s="30">
        <v>21050000</v>
      </c>
      <c r="K247" s="30">
        <f t="shared" si="3"/>
        <v>35850000</v>
      </c>
      <c r="L247" s="30">
        <v>8130</v>
      </c>
    </row>
    <row r="248" spans="1:12" x14ac:dyDescent="0.4">
      <c r="A248" s="31">
        <v>247</v>
      </c>
      <c r="B248" s="31">
        <v>2025</v>
      </c>
      <c r="C248" s="31">
        <v>7</v>
      </c>
      <c r="D248" s="32" t="s">
        <v>118</v>
      </c>
      <c r="E248" s="32" t="s">
        <v>119</v>
      </c>
      <c r="F248" s="32" t="s">
        <v>71</v>
      </c>
      <c r="G248" s="32" t="s">
        <v>74</v>
      </c>
      <c r="H248" s="31">
        <v>18</v>
      </c>
      <c r="I248" s="30">
        <v>54300000</v>
      </c>
      <c r="J248" s="30">
        <v>20090000</v>
      </c>
      <c r="K248" s="30">
        <f t="shared" si="3"/>
        <v>34210000</v>
      </c>
      <c r="L248" s="30">
        <v>7760</v>
      </c>
    </row>
    <row r="249" spans="1:12" x14ac:dyDescent="0.4">
      <c r="A249" s="31">
        <v>248</v>
      </c>
      <c r="B249" s="31">
        <v>2025</v>
      </c>
      <c r="C249" s="31">
        <v>7</v>
      </c>
      <c r="D249" s="32" t="s">
        <v>118</v>
      </c>
      <c r="E249" s="32" t="s">
        <v>117</v>
      </c>
      <c r="F249" s="32" t="s">
        <v>71</v>
      </c>
      <c r="G249" s="32" t="s">
        <v>74</v>
      </c>
      <c r="H249" s="31">
        <v>16</v>
      </c>
      <c r="I249" s="30">
        <v>76800000</v>
      </c>
      <c r="J249" s="30">
        <v>28420000</v>
      </c>
      <c r="K249" s="30">
        <f t="shared" si="3"/>
        <v>48380000</v>
      </c>
      <c r="L249" s="30">
        <v>10970</v>
      </c>
    </row>
    <row r="250" spans="1:12" x14ac:dyDescent="0.4">
      <c r="A250" s="31">
        <v>249</v>
      </c>
      <c r="B250" s="31">
        <v>2025</v>
      </c>
      <c r="C250" s="31">
        <v>7</v>
      </c>
      <c r="D250" s="32" t="s">
        <v>116</v>
      </c>
      <c r="E250" s="32" t="s">
        <v>115</v>
      </c>
      <c r="F250" s="32" t="s">
        <v>71</v>
      </c>
      <c r="G250" s="32" t="s">
        <v>74</v>
      </c>
      <c r="H250" s="31">
        <v>19</v>
      </c>
      <c r="I250" s="30">
        <v>56400000</v>
      </c>
      <c r="J250" s="30">
        <v>20870000</v>
      </c>
      <c r="K250" s="30">
        <f t="shared" si="3"/>
        <v>35530000</v>
      </c>
      <c r="L250" s="30">
        <v>8060</v>
      </c>
    </row>
    <row r="251" spans="1:12" x14ac:dyDescent="0.4">
      <c r="A251" s="31">
        <v>250</v>
      </c>
      <c r="B251" s="31">
        <v>2025</v>
      </c>
      <c r="C251" s="31">
        <v>7</v>
      </c>
      <c r="D251" s="32" t="s">
        <v>113</v>
      </c>
      <c r="E251" s="32" t="s">
        <v>114</v>
      </c>
      <c r="F251" s="32" t="s">
        <v>71</v>
      </c>
      <c r="G251" s="32" t="s">
        <v>74</v>
      </c>
      <c r="H251" s="31">
        <v>20</v>
      </c>
      <c r="I251" s="30">
        <v>57500000</v>
      </c>
      <c r="J251" s="30">
        <v>21280000</v>
      </c>
      <c r="K251" s="30">
        <f t="shared" si="3"/>
        <v>36220000</v>
      </c>
      <c r="L251" s="30">
        <v>8210</v>
      </c>
    </row>
    <row r="252" spans="1:12" x14ac:dyDescent="0.4">
      <c r="A252" s="31">
        <v>251</v>
      </c>
      <c r="B252" s="31">
        <v>2025</v>
      </c>
      <c r="C252" s="31">
        <v>7</v>
      </c>
      <c r="D252" s="32" t="s">
        <v>113</v>
      </c>
      <c r="E252" s="32" t="s">
        <v>112</v>
      </c>
      <c r="F252" s="32" t="s">
        <v>71</v>
      </c>
      <c r="G252" s="32" t="s">
        <v>80</v>
      </c>
      <c r="H252" s="31">
        <v>17</v>
      </c>
      <c r="I252" s="30">
        <v>49500000</v>
      </c>
      <c r="J252" s="30">
        <v>18320000</v>
      </c>
      <c r="K252" s="30">
        <f t="shared" si="3"/>
        <v>31180000</v>
      </c>
      <c r="L252" s="30">
        <v>7070</v>
      </c>
    </row>
    <row r="253" spans="1:12" x14ac:dyDescent="0.4">
      <c r="A253" s="31">
        <v>252</v>
      </c>
      <c r="B253" s="31">
        <v>2025</v>
      </c>
      <c r="C253" s="31">
        <v>7</v>
      </c>
      <c r="D253" s="32" t="s">
        <v>111</v>
      </c>
      <c r="E253" s="32" t="s">
        <v>110</v>
      </c>
      <c r="F253" s="32" t="s">
        <v>71</v>
      </c>
      <c r="G253" s="32" t="s">
        <v>74</v>
      </c>
      <c r="H253" s="31">
        <v>18</v>
      </c>
      <c r="I253" s="30">
        <v>52500000</v>
      </c>
      <c r="J253" s="30">
        <v>19430000</v>
      </c>
      <c r="K253" s="30">
        <f t="shared" si="3"/>
        <v>33070000</v>
      </c>
      <c r="L253" s="30">
        <v>7500</v>
      </c>
    </row>
    <row r="254" spans="1:12" x14ac:dyDescent="0.4">
      <c r="A254" s="31">
        <v>253</v>
      </c>
      <c r="B254" s="31">
        <v>2025</v>
      </c>
      <c r="C254" s="31">
        <v>8</v>
      </c>
      <c r="D254" s="32" t="s">
        <v>94</v>
      </c>
      <c r="E254" s="32" t="s">
        <v>101</v>
      </c>
      <c r="F254" s="32" t="s">
        <v>71</v>
      </c>
      <c r="G254" s="32" t="s">
        <v>70</v>
      </c>
      <c r="H254" s="31">
        <v>28</v>
      </c>
      <c r="I254" s="30">
        <v>93800000</v>
      </c>
      <c r="J254" s="30">
        <v>34710000</v>
      </c>
      <c r="K254" s="30">
        <f t="shared" si="3"/>
        <v>59090000</v>
      </c>
      <c r="L254" s="30">
        <v>12530</v>
      </c>
    </row>
    <row r="255" spans="1:12" x14ac:dyDescent="0.4">
      <c r="A255" s="31">
        <v>254</v>
      </c>
      <c r="B255" s="31">
        <v>2025</v>
      </c>
      <c r="C255" s="31">
        <v>8</v>
      </c>
      <c r="D255" s="32" t="s">
        <v>94</v>
      </c>
      <c r="E255" s="32" t="s">
        <v>100</v>
      </c>
      <c r="F255" s="32" t="s">
        <v>71</v>
      </c>
      <c r="G255" s="32" t="s">
        <v>74</v>
      </c>
      <c r="H255" s="31">
        <v>22</v>
      </c>
      <c r="I255" s="30">
        <v>101200000</v>
      </c>
      <c r="J255" s="30">
        <v>35420000</v>
      </c>
      <c r="K255" s="30">
        <f t="shared" si="3"/>
        <v>65780000</v>
      </c>
      <c r="L255" s="30">
        <v>14360</v>
      </c>
    </row>
    <row r="256" spans="1:12" x14ac:dyDescent="0.4">
      <c r="A256" s="31">
        <v>255</v>
      </c>
      <c r="B256" s="31">
        <v>2025</v>
      </c>
      <c r="C256" s="31">
        <v>8</v>
      </c>
      <c r="D256" s="32" t="s">
        <v>94</v>
      </c>
      <c r="E256" s="32" t="s">
        <v>99</v>
      </c>
      <c r="F256" s="32" t="s">
        <v>98</v>
      </c>
      <c r="G256" s="32" t="s">
        <v>74</v>
      </c>
      <c r="H256" s="31">
        <v>32</v>
      </c>
      <c r="I256" s="30">
        <v>116200000</v>
      </c>
      <c r="J256" s="30">
        <v>40670000</v>
      </c>
      <c r="K256" s="30">
        <f t="shared" si="3"/>
        <v>75530000</v>
      </c>
      <c r="L256" s="30">
        <v>16600</v>
      </c>
    </row>
    <row r="257" spans="1:12" x14ac:dyDescent="0.4">
      <c r="A257" s="31">
        <v>256</v>
      </c>
      <c r="B257" s="31">
        <v>2025</v>
      </c>
      <c r="C257" s="31">
        <v>8</v>
      </c>
      <c r="D257" s="32" t="s">
        <v>94</v>
      </c>
      <c r="E257" s="32" t="s">
        <v>96</v>
      </c>
      <c r="F257" s="32" t="s">
        <v>71</v>
      </c>
      <c r="G257" s="32" t="s">
        <v>70</v>
      </c>
      <c r="H257" s="31">
        <v>25</v>
      </c>
      <c r="I257" s="30">
        <v>82000000</v>
      </c>
      <c r="J257" s="30">
        <v>30340000</v>
      </c>
      <c r="K257" s="30">
        <f t="shared" si="3"/>
        <v>51660000</v>
      </c>
      <c r="L257" s="30">
        <v>10930</v>
      </c>
    </row>
    <row r="258" spans="1:12" x14ac:dyDescent="0.4">
      <c r="A258" s="31">
        <v>257</v>
      </c>
      <c r="B258" s="31">
        <v>2025</v>
      </c>
      <c r="C258" s="31">
        <v>8</v>
      </c>
      <c r="D258" s="32" t="s">
        <v>94</v>
      </c>
      <c r="E258" s="32" t="s">
        <v>95</v>
      </c>
      <c r="F258" s="32" t="s">
        <v>71</v>
      </c>
      <c r="G258" s="32" t="s">
        <v>74</v>
      </c>
      <c r="H258" s="31">
        <v>20</v>
      </c>
      <c r="I258" s="30">
        <v>86500000</v>
      </c>
      <c r="J258" s="30">
        <v>30280000</v>
      </c>
      <c r="K258" s="30">
        <f t="shared" ref="K258:K321" si="4">I258-J258</f>
        <v>56220000</v>
      </c>
      <c r="L258" s="30">
        <v>12360</v>
      </c>
    </row>
    <row r="259" spans="1:12" x14ac:dyDescent="0.4">
      <c r="A259" s="31">
        <v>258</v>
      </c>
      <c r="B259" s="31">
        <v>2025</v>
      </c>
      <c r="C259" s="31">
        <v>8</v>
      </c>
      <c r="D259" s="32" t="s">
        <v>94</v>
      </c>
      <c r="E259" s="32" t="s">
        <v>93</v>
      </c>
      <c r="F259" s="32" t="s">
        <v>71</v>
      </c>
      <c r="G259" s="32" t="s">
        <v>80</v>
      </c>
      <c r="H259" s="31">
        <v>18</v>
      </c>
      <c r="I259" s="30">
        <v>62100000</v>
      </c>
      <c r="J259" s="30">
        <v>22980000</v>
      </c>
      <c r="K259" s="30">
        <f t="shared" si="4"/>
        <v>39120000</v>
      </c>
      <c r="L259" s="30">
        <v>8870</v>
      </c>
    </row>
    <row r="260" spans="1:12" x14ac:dyDescent="0.4">
      <c r="A260" s="31">
        <v>259</v>
      </c>
      <c r="B260" s="31">
        <v>2025</v>
      </c>
      <c r="C260" s="31">
        <v>8</v>
      </c>
      <c r="D260" s="32" t="s">
        <v>94</v>
      </c>
      <c r="E260" s="32" t="s">
        <v>133</v>
      </c>
      <c r="F260" s="32" t="s">
        <v>71</v>
      </c>
      <c r="G260" s="32" t="s">
        <v>76</v>
      </c>
      <c r="H260" s="31">
        <v>20</v>
      </c>
      <c r="I260" s="30">
        <v>54200000</v>
      </c>
      <c r="J260" s="30">
        <v>20050000</v>
      </c>
      <c r="K260" s="30">
        <f t="shared" si="4"/>
        <v>34150000</v>
      </c>
      <c r="L260" s="30">
        <v>8120</v>
      </c>
    </row>
    <row r="261" spans="1:12" x14ac:dyDescent="0.4">
      <c r="A261" s="31">
        <v>260</v>
      </c>
      <c r="B261" s="31">
        <v>2025</v>
      </c>
      <c r="C261" s="31">
        <v>8</v>
      </c>
      <c r="D261" s="32" t="s">
        <v>94</v>
      </c>
      <c r="E261" s="32" t="s">
        <v>132</v>
      </c>
      <c r="F261" s="32" t="s">
        <v>71</v>
      </c>
      <c r="G261" s="32" t="s">
        <v>70</v>
      </c>
      <c r="H261" s="31">
        <v>24</v>
      </c>
      <c r="I261" s="30">
        <v>76800000</v>
      </c>
      <c r="J261" s="30">
        <v>28420000</v>
      </c>
      <c r="K261" s="30">
        <f t="shared" si="4"/>
        <v>48380000</v>
      </c>
      <c r="L261" s="30">
        <v>10240</v>
      </c>
    </row>
    <row r="262" spans="1:12" x14ac:dyDescent="0.4">
      <c r="A262" s="31">
        <v>261</v>
      </c>
      <c r="B262" s="31">
        <v>2025</v>
      </c>
      <c r="C262" s="31">
        <v>8</v>
      </c>
      <c r="D262" s="32" t="s">
        <v>94</v>
      </c>
      <c r="E262" s="32" t="s">
        <v>131</v>
      </c>
      <c r="F262" s="32" t="s">
        <v>71</v>
      </c>
      <c r="G262" s="32" t="s">
        <v>70</v>
      </c>
      <c r="H262" s="31">
        <v>26</v>
      </c>
      <c r="I262" s="30">
        <v>85300000</v>
      </c>
      <c r="J262" s="30">
        <v>31560000</v>
      </c>
      <c r="K262" s="30">
        <f t="shared" si="4"/>
        <v>53740000</v>
      </c>
      <c r="L262" s="30">
        <v>11370</v>
      </c>
    </row>
    <row r="263" spans="1:12" x14ac:dyDescent="0.4">
      <c r="A263" s="31">
        <v>262</v>
      </c>
      <c r="B263" s="31">
        <v>2025</v>
      </c>
      <c r="C263" s="31">
        <v>8</v>
      </c>
      <c r="D263" s="32" t="s">
        <v>90</v>
      </c>
      <c r="E263" s="32" t="s">
        <v>130</v>
      </c>
      <c r="F263" s="32" t="s">
        <v>71</v>
      </c>
      <c r="G263" s="32" t="s">
        <v>74</v>
      </c>
      <c r="H263" s="31">
        <v>22</v>
      </c>
      <c r="I263" s="30">
        <v>76400000</v>
      </c>
      <c r="J263" s="30">
        <v>28270000</v>
      </c>
      <c r="K263" s="30">
        <f t="shared" si="4"/>
        <v>48130000</v>
      </c>
      <c r="L263" s="30">
        <v>10910</v>
      </c>
    </row>
    <row r="264" spans="1:12" x14ac:dyDescent="0.4">
      <c r="A264" s="31">
        <v>263</v>
      </c>
      <c r="B264" s="31">
        <v>2025</v>
      </c>
      <c r="C264" s="31">
        <v>8</v>
      </c>
      <c r="D264" s="32" t="s">
        <v>90</v>
      </c>
      <c r="E264" s="32" t="s">
        <v>92</v>
      </c>
      <c r="F264" s="32" t="s">
        <v>71</v>
      </c>
      <c r="G264" s="32" t="s">
        <v>70</v>
      </c>
      <c r="H264" s="31">
        <v>30</v>
      </c>
      <c r="I264" s="30">
        <v>83200000</v>
      </c>
      <c r="J264" s="30">
        <v>30780000</v>
      </c>
      <c r="K264" s="30">
        <f t="shared" si="4"/>
        <v>52420000</v>
      </c>
      <c r="L264" s="30">
        <v>11090</v>
      </c>
    </row>
    <row r="265" spans="1:12" x14ac:dyDescent="0.4">
      <c r="A265" s="31">
        <v>264</v>
      </c>
      <c r="B265" s="31">
        <v>2025</v>
      </c>
      <c r="C265" s="31">
        <v>8</v>
      </c>
      <c r="D265" s="32" t="s">
        <v>90</v>
      </c>
      <c r="E265" s="32" t="s">
        <v>129</v>
      </c>
      <c r="F265" s="32" t="s">
        <v>71</v>
      </c>
      <c r="G265" s="32" t="s">
        <v>80</v>
      </c>
      <c r="H265" s="31">
        <v>20</v>
      </c>
      <c r="I265" s="30">
        <v>57100000</v>
      </c>
      <c r="J265" s="30">
        <v>21130000</v>
      </c>
      <c r="K265" s="30">
        <f t="shared" si="4"/>
        <v>35970000</v>
      </c>
      <c r="L265" s="30">
        <v>8160</v>
      </c>
    </row>
    <row r="266" spans="1:12" x14ac:dyDescent="0.4">
      <c r="A266" s="31">
        <v>265</v>
      </c>
      <c r="B266" s="31">
        <v>2025</v>
      </c>
      <c r="C266" s="31">
        <v>8</v>
      </c>
      <c r="D266" s="32" t="s">
        <v>90</v>
      </c>
      <c r="E266" s="32" t="s">
        <v>128</v>
      </c>
      <c r="F266" s="32" t="s">
        <v>71</v>
      </c>
      <c r="G266" s="32" t="s">
        <v>80</v>
      </c>
      <c r="H266" s="31">
        <v>22</v>
      </c>
      <c r="I266" s="30">
        <v>64700000</v>
      </c>
      <c r="J266" s="30">
        <v>23940000</v>
      </c>
      <c r="K266" s="30">
        <f t="shared" si="4"/>
        <v>40760000</v>
      </c>
      <c r="L266" s="30">
        <v>9240</v>
      </c>
    </row>
    <row r="267" spans="1:12" x14ac:dyDescent="0.4">
      <c r="A267" s="31">
        <v>266</v>
      </c>
      <c r="B267" s="31">
        <v>2025</v>
      </c>
      <c r="C267" s="31">
        <v>8</v>
      </c>
      <c r="D267" s="32" t="s">
        <v>90</v>
      </c>
      <c r="E267" s="32" t="s">
        <v>91</v>
      </c>
      <c r="F267" s="32" t="s">
        <v>71</v>
      </c>
      <c r="G267" s="32" t="s">
        <v>80</v>
      </c>
      <c r="H267" s="31">
        <v>18</v>
      </c>
      <c r="I267" s="30">
        <v>55100000</v>
      </c>
      <c r="J267" s="30">
        <v>20390000</v>
      </c>
      <c r="K267" s="30">
        <f t="shared" si="4"/>
        <v>34710000</v>
      </c>
      <c r="L267" s="30">
        <v>7870</v>
      </c>
    </row>
    <row r="268" spans="1:12" x14ac:dyDescent="0.4">
      <c r="A268" s="31">
        <v>267</v>
      </c>
      <c r="B268" s="31">
        <v>2025</v>
      </c>
      <c r="C268" s="31">
        <v>8</v>
      </c>
      <c r="D268" s="32" t="s">
        <v>90</v>
      </c>
      <c r="E268" s="32" t="s">
        <v>89</v>
      </c>
      <c r="F268" s="32" t="s">
        <v>71</v>
      </c>
      <c r="G268" s="32" t="s">
        <v>74</v>
      </c>
      <c r="H268" s="31">
        <v>19</v>
      </c>
      <c r="I268" s="30">
        <v>68400000</v>
      </c>
      <c r="J268" s="30">
        <v>25310000</v>
      </c>
      <c r="K268" s="30">
        <f t="shared" si="4"/>
        <v>43090000</v>
      </c>
      <c r="L268" s="30">
        <v>9770</v>
      </c>
    </row>
    <row r="269" spans="1:12" x14ac:dyDescent="0.4">
      <c r="A269" s="31">
        <v>268</v>
      </c>
      <c r="B269" s="31">
        <v>2025</v>
      </c>
      <c r="C269" s="31">
        <v>8</v>
      </c>
      <c r="D269" s="32" t="s">
        <v>125</v>
      </c>
      <c r="E269" s="32" t="s">
        <v>127</v>
      </c>
      <c r="F269" s="32" t="s">
        <v>71</v>
      </c>
      <c r="G269" s="32" t="s">
        <v>74</v>
      </c>
      <c r="H269" s="31">
        <v>21</v>
      </c>
      <c r="I269" s="30">
        <v>74300000</v>
      </c>
      <c r="J269" s="30">
        <v>27490000</v>
      </c>
      <c r="K269" s="30">
        <f t="shared" si="4"/>
        <v>46810000</v>
      </c>
      <c r="L269" s="30">
        <v>10610</v>
      </c>
    </row>
    <row r="270" spans="1:12" x14ac:dyDescent="0.4">
      <c r="A270" s="31">
        <v>269</v>
      </c>
      <c r="B270" s="31">
        <v>2025</v>
      </c>
      <c r="C270" s="31">
        <v>8</v>
      </c>
      <c r="D270" s="32" t="s">
        <v>125</v>
      </c>
      <c r="E270" s="32" t="s">
        <v>126</v>
      </c>
      <c r="F270" s="32" t="s">
        <v>71</v>
      </c>
      <c r="G270" s="32" t="s">
        <v>70</v>
      </c>
      <c r="H270" s="31">
        <v>25</v>
      </c>
      <c r="I270" s="30">
        <v>66800000</v>
      </c>
      <c r="J270" s="30">
        <v>24720000</v>
      </c>
      <c r="K270" s="30">
        <f t="shared" si="4"/>
        <v>42080000</v>
      </c>
      <c r="L270" s="30">
        <v>8910</v>
      </c>
    </row>
    <row r="271" spans="1:12" x14ac:dyDescent="0.4">
      <c r="A271" s="31">
        <v>270</v>
      </c>
      <c r="B271" s="31">
        <v>2025</v>
      </c>
      <c r="C271" s="31">
        <v>8</v>
      </c>
      <c r="D271" s="32" t="s">
        <v>125</v>
      </c>
      <c r="E271" s="32" t="s">
        <v>124</v>
      </c>
      <c r="F271" s="32" t="s">
        <v>98</v>
      </c>
      <c r="G271" s="32" t="s">
        <v>74</v>
      </c>
      <c r="H271" s="31">
        <v>35</v>
      </c>
      <c r="I271" s="30">
        <v>131800000</v>
      </c>
      <c r="J271" s="30">
        <v>46130000</v>
      </c>
      <c r="K271" s="30">
        <f t="shared" si="4"/>
        <v>85670000</v>
      </c>
      <c r="L271" s="30">
        <v>18830</v>
      </c>
    </row>
    <row r="272" spans="1:12" x14ac:dyDescent="0.4">
      <c r="A272" s="31">
        <v>271</v>
      </c>
      <c r="B272" s="31">
        <v>2025</v>
      </c>
      <c r="C272" s="31">
        <v>8</v>
      </c>
      <c r="D272" s="32" t="s">
        <v>85</v>
      </c>
      <c r="E272" s="32" t="s">
        <v>88</v>
      </c>
      <c r="F272" s="32" t="s">
        <v>71</v>
      </c>
      <c r="G272" s="32" t="s">
        <v>74</v>
      </c>
      <c r="H272" s="31">
        <v>20</v>
      </c>
      <c r="I272" s="30">
        <v>75800000</v>
      </c>
      <c r="J272" s="30">
        <v>28050000</v>
      </c>
      <c r="K272" s="30">
        <f t="shared" si="4"/>
        <v>47750000</v>
      </c>
      <c r="L272" s="30">
        <v>10830</v>
      </c>
    </row>
    <row r="273" spans="1:12" x14ac:dyDescent="0.4">
      <c r="A273" s="31">
        <v>272</v>
      </c>
      <c r="B273" s="31">
        <v>2025</v>
      </c>
      <c r="C273" s="31">
        <v>8</v>
      </c>
      <c r="D273" s="32" t="s">
        <v>85</v>
      </c>
      <c r="E273" s="32" t="s">
        <v>87</v>
      </c>
      <c r="F273" s="32" t="s">
        <v>71</v>
      </c>
      <c r="G273" s="32" t="s">
        <v>74</v>
      </c>
      <c r="H273" s="31">
        <v>24</v>
      </c>
      <c r="I273" s="30">
        <v>102100000</v>
      </c>
      <c r="J273" s="30">
        <v>35740000</v>
      </c>
      <c r="K273" s="30">
        <f t="shared" si="4"/>
        <v>66360000</v>
      </c>
      <c r="L273" s="30">
        <v>14590</v>
      </c>
    </row>
    <row r="274" spans="1:12" x14ac:dyDescent="0.4">
      <c r="A274" s="31">
        <v>273</v>
      </c>
      <c r="B274" s="31">
        <v>2025</v>
      </c>
      <c r="C274" s="31">
        <v>8</v>
      </c>
      <c r="D274" s="32" t="s">
        <v>85</v>
      </c>
      <c r="E274" s="32" t="s">
        <v>86</v>
      </c>
      <c r="F274" s="32" t="s">
        <v>71</v>
      </c>
      <c r="G274" s="32" t="s">
        <v>74</v>
      </c>
      <c r="H274" s="31">
        <v>18</v>
      </c>
      <c r="I274" s="30">
        <v>68300000</v>
      </c>
      <c r="J274" s="30">
        <v>25270000</v>
      </c>
      <c r="K274" s="30">
        <f t="shared" si="4"/>
        <v>43030000</v>
      </c>
      <c r="L274" s="30">
        <v>9760</v>
      </c>
    </row>
    <row r="275" spans="1:12" x14ac:dyDescent="0.4">
      <c r="A275" s="31">
        <v>274</v>
      </c>
      <c r="B275" s="31">
        <v>2025</v>
      </c>
      <c r="C275" s="31">
        <v>8</v>
      </c>
      <c r="D275" s="32" t="s">
        <v>85</v>
      </c>
      <c r="E275" s="32" t="s">
        <v>84</v>
      </c>
      <c r="F275" s="32" t="s">
        <v>71</v>
      </c>
      <c r="G275" s="32" t="s">
        <v>76</v>
      </c>
      <c r="H275" s="31">
        <v>19</v>
      </c>
      <c r="I275" s="30">
        <v>45100000</v>
      </c>
      <c r="J275" s="30">
        <v>16690000</v>
      </c>
      <c r="K275" s="30">
        <f t="shared" si="4"/>
        <v>28410000</v>
      </c>
      <c r="L275" s="30">
        <v>6760</v>
      </c>
    </row>
    <row r="276" spans="1:12" x14ac:dyDescent="0.4">
      <c r="A276" s="31">
        <v>275</v>
      </c>
      <c r="B276" s="31">
        <v>2025</v>
      </c>
      <c r="C276" s="31">
        <v>8</v>
      </c>
      <c r="D276" s="32" t="s">
        <v>82</v>
      </c>
      <c r="E276" s="32" t="s">
        <v>83</v>
      </c>
      <c r="F276" s="32" t="s">
        <v>71</v>
      </c>
      <c r="G276" s="32" t="s">
        <v>74</v>
      </c>
      <c r="H276" s="31">
        <v>20</v>
      </c>
      <c r="I276" s="30">
        <v>66300000</v>
      </c>
      <c r="J276" s="30">
        <v>24530000</v>
      </c>
      <c r="K276" s="30">
        <f t="shared" si="4"/>
        <v>41770000</v>
      </c>
      <c r="L276" s="30">
        <v>9470</v>
      </c>
    </row>
    <row r="277" spans="1:12" x14ac:dyDescent="0.4">
      <c r="A277" s="31">
        <v>276</v>
      </c>
      <c r="B277" s="31">
        <v>2025</v>
      </c>
      <c r="C277" s="31">
        <v>8</v>
      </c>
      <c r="D277" s="32" t="s">
        <v>82</v>
      </c>
      <c r="E277" s="32" t="s">
        <v>81</v>
      </c>
      <c r="F277" s="32" t="s">
        <v>71</v>
      </c>
      <c r="G277" s="32" t="s">
        <v>80</v>
      </c>
      <c r="H277" s="31">
        <v>18</v>
      </c>
      <c r="I277" s="30">
        <v>52200000</v>
      </c>
      <c r="J277" s="30">
        <v>19310000</v>
      </c>
      <c r="K277" s="30">
        <f t="shared" si="4"/>
        <v>32890000</v>
      </c>
      <c r="L277" s="30">
        <v>7460</v>
      </c>
    </row>
    <row r="278" spans="1:12" x14ac:dyDescent="0.4">
      <c r="A278" s="31">
        <v>277</v>
      </c>
      <c r="B278" s="31">
        <v>2025</v>
      </c>
      <c r="C278" s="31">
        <v>8</v>
      </c>
      <c r="D278" s="32" t="s">
        <v>78</v>
      </c>
      <c r="E278" s="32" t="s">
        <v>79</v>
      </c>
      <c r="F278" s="32" t="s">
        <v>71</v>
      </c>
      <c r="G278" s="32" t="s">
        <v>70</v>
      </c>
      <c r="H278" s="31">
        <v>21</v>
      </c>
      <c r="I278" s="30">
        <v>56500000</v>
      </c>
      <c r="J278" s="30">
        <v>20910000</v>
      </c>
      <c r="K278" s="30">
        <f t="shared" si="4"/>
        <v>35590000</v>
      </c>
      <c r="L278" s="30">
        <v>7530</v>
      </c>
    </row>
    <row r="279" spans="1:12" x14ac:dyDescent="0.4">
      <c r="A279" s="31">
        <v>278</v>
      </c>
      <c r="B279" s="31">
        <v>2025</v>
      </c>
      <c r="C279" s="31">
        <v>8</v>
      </c>
      <c r="D279" s="32" t="s">
        <v>78</v>
      </c>
      <c r="E279" s="32" t="s">
        <v>77</v>
      </c>
      <c r="F279" s="32" t="s">
        <v>71</v>
      </c>
      <c r="G279" s="32" t="s">
        <v>76</v>
      </c>
      <c r="H279" s="31">
        <v>17</v>
      </c>
      <c r="I279" s="30">
        <v>39500000</v>
      </c>
      <c r="J279" s="30">
        <v>14620000</v>
      </c>
      <c r="K279" s="30">
        <f t="shared" si="4"/>
        <v>24880000</v>
      </c>
      <c r="L279" s="30">
        <v>5920</v>
      </c>
    </row>
    <row r="280" spans="1:12" x14ac:dyDescent="0.4">
      <c r="A280" s="31">
        <v>279</v>
      </c>
      <c r="B280" s="31">
        <v>2025</v>
      </c>
      <c r="C280" s="31">
        <v>8</v>
      </c>
      <c r="D280" s="32" t="s">
        <v>73</v>
      </c>
      <c r="E280" s="32" t="s">
        <v>75</v>
      </c>
      <c r="F280" s="32" t="s">
        <v>71</v>
      </c>
      <c r="G280" s="32" t="s">
        <v>74</v>
      </c>
      <c r="H280" s="31">
        <v>19</v>
      </c>
      <c r="I280" s="30">
        <v>62400000</v>
      </c>
      <c r="J280" s="30">
        <v>23090000</v>
      </c>
      <c r="K280" s="30">
        <f t="shared" si="4"/>
        <v>39310000</v>
      </c>
      <c r="L280" s="30">
        <v>8910</v>
      </c>
    </row>
    <row r="281" spans="1:12" x14ac:dyDescent="0.4">
      <c r="A281" s="31">
        <v>280</v>
      </c>
      <c r="B281" s="31">
        <v>2025</v>
      </c>
      <c r="C281" s="31">
        <v>8</v>
      </c>
      <c r="D281" s="32" t="s">
        <v>73</v>
      </c>
      <c r="E281" s="32" t="s">
        <v>72</v>
      </c>
      <c r="F281" s="32" t="s">
        <v>71</v>
      </c>
      <c r="G281" s="32" t="s">
        <v>70</v>
      </c>
      <c r="H281" s="31">
        <v>22</v>
      </c>
      <c r="I281" s="30">
        <v>52700000</v>
      </c>
      <c r="J281" s="30">
        <v>19500000</v>
      </c>
      <c r="K281" s="30">
        <f t="shared" si="4"/>
        <v>33200000</v>
      </c>
      <c r="L281" s="30">
        <v>7030</v>
      </c>
    </row>
    <row r="282" spans="1:12" x14ac:dyDescent="0.4">
      <c r="A282" s="31">
        <v>281</v>
      </c>
      <c r="B282" s="31">
        <v>2025</v>
      </c>
      <c r="C282" s="31">
        <v>8</v>
      </c>
      <c r="D282" s="32" t="s">
        <v>123</v>
      </c>
      <c r="E282" s="32" t="s">
        <v>122</v>
      </c>
      <c r="F282" s="32" t="s">
        <v>71</v>
      </c>
      <c r="G282" s="32" t="s">
        <v>70</v>
      </c>
      <c r="H282" s="31">
        <v>20</v>
      </c>
      <c r="I282" s="30">
        <v>57900000</v>
      </c>
      <c r="J282" s="30">
        <v>21420000</v>
      </c>
      <c r="K282" s="30">
        <f t="shared" si="4"/>
        <v>36480000</v>
      </c>
      <c r="L282" s="30">
        <v>7720</v>
      </c>
    </row>
    <row r="283" spans="1:12" x14ac:dyDescent="0.4">
      <c r="A283" s="31">
        <v>282</v>
      </c>
      <c r="B283" s="31">
        <v>2025</v>
      </c>
      <c r="C283" s="31">
        <v>8</v>
      </c>
      <c r="D283" s="32" t="s">
        <v>121</v>
      </c>
      <c r="E283" s="32" t="s">
        <v>120</v>
      </c>
      <c r="F283" s="32" t="s">
        <v>71</v>
      </c>
      <c r="G283" s="32" t="s">
        <v>80</v>
      </c>
      <c r="H283" s="31">
        <v>24</v>
      </c>
      <c r="I283" s="30">
        <v>55700000</v>
      </c>
      <c r="J283" s="30">
        <v>20610000</v>
      </c>
      <c r="K283" s="30">
        <f t="shared" si="4"/>
        <v>35090000</v>
      </c>
      <c r="L283" s="30">
        <v>7960</v>
      </c>
    </row>
    <row r="284" spans="1:12" x14ac:dyDescent="0.4">
      <c r="A284" s="31">
        <v>283</v>
      </c>
      <c r="B284" s="31">
        <v>2025</v>
      </c>
      <c r="C284" s="31">
        <v>8</v>
      </c>
      <c r="D284" s="32" t="s">
        <v>118</v>
      </c>
      <c r="E284" s="32" t="s">
        <v>119</v>
      </c>
      <c r="F284" s="32" t="s">
        <v>71</v>
      </c>
      <c r="G284" s="32" t="s">
        <v>74</v>
      </c>
      <c r="H284" s="31">
        <v>18</v>
      </c>
      <c r="I284" s="30">
        <v>53100000</v>
      </c>
      <c r="J284" s="30">
        <v>19650000</v>
      </c>
      <c r="K284" s="30">
        <f t="shared" si="4"/>
        <v>33450000</v>
      </c>
      <c r="L284" s="30">
        <v>7590</v>
      </c>
    </row>
    <row r="285" spans="1:12" x14ac:dyDescent="0.4">
      <c r="A285" s="31">
        <v>284</v>
      </c>
      <c r="B285" s="31">
        <v>2025</v>
      </c>
      <c r="C285" s="31">
        <v>8</v>
      </c>
      <c r="D285" s="32" t="s">
        <v>118</v>
      </c>
      <c r="E285" s="32" t="s">
        <v>117</v>
      </c>
      <c r="F285" s="32" t="s">
        <v>71</v>
      </c>
      <c r="G285" s="32" t="s">
        <v>74</v>
      </c>
      <c r="H285" s="31">
        <v>16</v>
      </c>
      <c r="I285" s="30">
        <v>73500000</v>
      </c>
      <c r="J285" s="30">
        <v>27200000</v>
      </c>
      <c r="K285" s="30">
        <f t="shared" si="4"/>
        <v>46300000</v>
      </c>
      <c r="L285" s="30">
        <v>10500</v>
      </c>
    </row>
    <row r="286" spans="1:12" x14ac:dyDescent="0.4">
      <c r="A286" s="31">
        <v>285</v>
      </c>
      <c r="B286" s="31">
        <v>2025</v>
      </c>
      <c r="C286" s="31">
        <v>8</v>
      </c>
      <c r="D286" s="32" t="s">
        <v>116</v>
      </c>
      <c r="E286" s="32" t="s">
        <v>115</v>
      </c>
      <c r="F286" s="32" t="s">
        <v>71</v>
      </c>
      <c r="G286" s="32" t="s">
        <v>74</v>
      </c>
      <c r="H286" s="31">
        <v>19</v>
      </c>
      <c r="I286" s="30">
        <v>55200000</v>
      </c>
      <c r="J286" s="30">
        <v>20420000</v>
      </c>
      <c r="K286" s="30">
        <f t="shared" si="4"/>
        <v>34780000</v>
      </c>
      <c r="L286" s="30">
        <v>7890</v>
      </c>
    </row>
    <row r="287" spans="1:12" x14ac:dyDescent="0.4">
      <c r="A287" s="31">
        <v>286</v>
      </c>
      <c r="B287" s="31">
        <v>2025</v>
      </c>
      <c r="C287" s="31">
        <v>8</v>
      </c>
      <c r="D287" s="32" t="s">
        <v>113</v>
      </c>
      <c r="E287" s="32" t="s">
        <v>114</v>
      </c>
      <c r="F287" s="32" t="s">
        <v>71</v>
      </c>
      <c r="G287" s="32" t="s">
        <v>74</v>
      </c>
      <c r="H287" s="31">
        <v>20</v>
      </c>
      <c r="I287" s="30">
        <v>56200000</v>
      </c>
      <c r="J287" s="30">
        <v>20790000</v>
      </c>
      <c r="K287" s="30">
        <f t="shared" si="4"/>
        <v>35410000</v>
      </c>
      <c r="L287" s="30">
        <v>8030</v>
      </c>
    </row>
    <row r="288" spans="1:12" x14ac:dyDescent="0.4">
      <c r="A288" s="31">
        <v>287</v>
      </c>
      <c r="B288" s="31">
        <v>2025</v>
      </c>
      <c r="C288" s="31">
        <v>8</v>
      </c>
      <c r="D288" s="32" t="s">
        <v>113</v>
      </c>
      <c r="E288" s="32" t="s">
        <v>112</v>
      </c>
      <c r="F288" s="32" t="s">
        <v>71</v>
      </c>
      <c r="G288" s="32" t="s">
        <v>80</v>
      </c>
      <c r="H288" s="31">
        <v>17</v>
      </c>
      <c r="I288" s="30">
        <v>48400000</v>
      </c>
      <c r="J288" s="30">
        <v>17910000</v>
      </c>
      <c r="K288" s="30">
        <f t="shared" si="4"/>
        <v>30490000</v>
      </c>
      <c r="L288" s="30">
        <v>6910</v>
      </c>
    </row>
    <row r="289" spans="1:12" x14ac:dyDescent="0.4">
      <c r="A289" s="31">
        <v>288</v>
      </c>
      <c r="B289" s="31">
        <v>2025</v>
      </c>
      <c r="C289" s="31">
        <v>8</v>
      </c>
      <c r="D289" s="32" t="s">
        <v>111</v>
      </c>
      <c r="E289" s="32" t="s">
        <v>110</v>
      </c>
      <c r="F289" s="32" t="s">
        <v>71</v>
      </c>
      <c r="G289" s="32" t="s">
        <v>74</v>
      </c>
      <c r="H289" s="31">
        <v>18</v>
      </c>
      <c r="I289" s="30">
        <v>51400000</v>
      </c>
      <c r="J289" s="30">
        <v>19020000</v>
      </c>
      <c r="K289" s="30">
        <f t="shared" si="4"/>
        <v>32380000</v>
      </c>
      <c r="L289" s="30">
        <v>7340</v>
      </c>
    </row>
    <row r="290" spans="1:12" x14ac:dyDescent="0.4">
      <c r="A290" s="31">
        <v>289</v>
      </c>
      <c r="B290" s="31">
        <v>2025</v>
      </c>
      <c r="C290" s="31">
        <v>9</v>
      </c>
      <c r="D290" s="32" t="s">
        <v>94</v>
      </c>
      <c r="E290" s="32" t="s">
        <v>101</v>
      </c>
      <c r="F290" s="32" t="s">
        <v>71</v>
      </c>
      <c r="G290" s="32" t="s">
        <v>70</v>
      </c>
      <c r="H290" s="31">
        <v>28</v>
      </c>
      <c r="I290" s="30">
        <v>86000000</v>
      </c>
      <c r="J290" s="30">
        <v>31820000</v>
      </c>
      <c r="K290" s="30">
        <f t="shared" si="4"/>
        <v>54180000</v>
      </c>
      <c r="L290" s="30">
        <v>11480</v>
      </c>
    </row>
    <row r="291" spans="1:12" x14ac:dyDescent="0.4">
      <c r="A291" s="31">
        <v>290</v>
      </c>
      <c r="B291" s="31">
        <v>2025</v>
      </c>
      <c r="C291" s="31">
        <v>9</v>
      </c>
      <c r="D291" s="32" t="s">
        <v>94</v>
      </c>
      <c r="E291" s="32" t="s">
        <v>100</v>
      </c>
      <c r="F291" s="32" t="s">
        <v>71</v>
      </c>
      <c r="G291" s="32" t="s">
        <v>74</v>
      </c>
      <c r="H291" s="31">
        <v>22</v>
      </c>
      <c r="I291" s="30">
        <v>90200000</v>
      </c>
      <c r="J291" s="30">
        <v>31570000</v>
      </c>
      <c r="K291" s="30">
        <f t="shared" si="4"/>
        <v>58630000</v>
      </c>
      <c r="L291" s="30">
        <v>12800</v>
      </c>
    </row>
    <row r="292" spans="1:12" x14ac:dyDescent="0.4">
      <c r="A292" s="31">
        <v>291</v>
      </c>
      <c r="B292" s="31">
        <v>2025</v>
      </c>
      <c r="C292" s="31">
        <v>9</v>
      </c>
      <c r="D292" s="32" t="s">
        <v>94</v>
      </c>
      <c r="E292" s="32" t="s">
        <v>99</v>
      </c>
      <c r="F292" s="32" t="s">
        <v>98</v>
      </c>
      <c r="G292" s="32" t="s">
        <v>74</v>
      </c>
      <c r="H292" s="31">
        <v>32</v>
      </c>
      <c r="I292" s="30">
        <v>103400000</v>
      </c>
      <c r="J292" s="30">
        <v>36190000</v>
      </c>
      <c r="K292" s="30">
        <f t="shared" si="4"/>
        <v>67210000</v>
      </c>
      <c r="L292" s="30">
        <v>14770</v>
      </c>
    </row>
    <row r="293" spans="1:12" x14ac:dyDescent="0.4">
      <c r="A293" s="31">
        <v>292</v>
      </c>
      <c r="B293" s="31">
        <v>2025</v>
      </c>
      <c r="C293" s="31">
        <v>9</v>
      </c>
      <c r="D293" s="32" t="s">
        <v>94</v>
      </c>
      <c r="E293" s="32" t="s">
        <v>96</v>
      </c>
      <c r="F293" s="32" t="s">
        <v>71</v>
      </c>
      <c r="G293" s="32" t="s">
        <v>70</v>
      </c>
      <c r="H293" s="31">
        <v>25</v>
      </c>
      <c r="I293" s="30">
        <v>77300000</v>
      </c>
      <c r="J293" s="30">
        <v>28600000</v>
      </c>
      <c r="K293" s="30">
        <f t="shared" si="4"/>
        <v>48700000</v>
      </c>
      <c r="L293" s="30">
        <v>10310</v>
      </c>
    </row>
    <row r="294" spans="1:12" x14ac:dyDescent="0.4">
      <c r="A294" s="31">
        <v>293</v>
      </c>
      <c r="B294" s="31">
        <v>2025</v>
      </c>
      <c r="C294" s="31">
        <v>9</v>
      </c>
      <c r="D294" s="32" t="s">
        <v>94</v>
      </c>
      <c r="E294" s="32" t="s">
        <v>95</v>
      </c>
      <c r="F294" s="32" t="s">
        <v>71</v>
      </c>
      <c r="G294" s="32" t="s">
        <v>74</v>
      </c>
      <c r="H294" s="31">
        <v>20</v>
      </c>
      <c r="I294" s="30">
        <v>76800000</v>
      </c>
      <c r="J294" s="30">
        <v>26880000</v>
      </c>
      <c r="K294" s="30">
        <f t="shared" si="4"/>
        <v>49920000</v>
      </c>
      <c r="L294" s="30">
        <v>10970</v>
      </c>
    </row>
    <row r="295" spans="1:12" x14ac:dyDescent="0.4">
      <c r="A295" s="31">
        <v>294</v>
      </c>
      <c r="B295" s="31">
        <v>2025</v>
      </c>
      <c r="C295" s="31">
        <v>9</v>
      </c>
      <c r="D295" s="32" t="s">
        <v>94</v>
      </c>
      <c r="E295" s="32" t="s">
        <v>93</v>
      </c>
      <c r="F295" s="32" t="s">
        <v>71</v>
      </c>
      <c r="G295" s="32" t="s">
        <v>80</v>
      </c>
      <c r="H295" s="31">
        <v>18</v>
      </c>
      <c r="I295" s="30">
        <v>55800000</v>
      </c>
      <c r="J295" s="30">
        <v>20650000</v>
      </c>
      <c r="K295" s="30">
        <f t="shared" si="4"/>
        <v>35150000</v>
      </c>
      <c r="L295" s="30">
        <v>7970</v>
      </c>
    </row>
    <row r="296" spans="1:12" x14ac:dyDescent="0.4">
      <c r="A296" s="31">
        <v>295</v>
      </c>
      <c r="B296" s="31">
        <v>2025</v>
      </c>
      <c r="C296" s="31">
        <v>9</v>
      </c>
      <c r="D296" s="32" t="s">
        <v>94</v>
      </c>
      <c r="E296" s="32" t="s">
        <v>133</v>
      </c>
      <c r="F296" s="32" t="s">
        <v>71</v>
      </c>
      <c r="G296" s="32" t="s">
        <v>76</v>
      </c>
      <c r="H296" s="31">
        <v>20</v>
      </c>
      <c r="I296" s="30">
        <v>60500000</v>
      </c>
      <c r="J296" s="30">
        <v>22390000</v>
      </c>
      <c r="K296" s="30">
        <f t="shared" si="4"/>
        <v>38110000</v>
      </c>
      <c r="L296" s="30">
        <v>9060</v>
      </c>
    </row>
    <row r="297" spans="1:12" x14ac:dyDescent="0.4">
      <c r="A297" s="31">
        <v>296</v>
      </c>
      <c r="B297" s="31">
        <v>2025</v>
      </c>
      <c r="C297" s="31">
        <v>9</v>
      </c>
      <c r="D297" s="32" t="s">
        <v>94</v>
      </c>
      <c r="E297" s="32" t="s">
        <v>132</v>
      </c>
      <c r="F297" s="32" t="s">
        <v>71</v>
      </c>
      <c r="G297" s="32" t="s">
        <v>70</v>
      </c>
      <c r="H297" s="31">
        <v>24</v>
      </c>
      <c r="I297" s="30">
        <v>72100000</v>
      </c>
      <c r="J297" s="30">
        <v>26680000</v>
      </c>
      <c r="K297" s="30">
        <f t="shared" si="4"/>
        <v>45420000</v>
      </c>
      <c r="L297" s="30">
        <v>9610</v>
      </c>
    </row>
    <row r="298" spans="1:12" x14ac:dyDescent="0.4">
      <c r="A298" s="31">
        <v>297</v>
      </c>
      <c r="B298" s="31">
        <v>2025</v>
      </c>
      <c r="C298" s="31">
        <v>9</v>
      </c>
      <c r="D298" s="32" t="s">
        <v>94</v>
      </c>
      <c r="E298" s="32" t="s">
        <v>131</v>
      </c>
      <c r="F298" s="32" t="s">
        <v>71</v>
      </c>
      <c r="G298" s="32" t="s">
        <v>70</v>
      </c>
      <c r="H298" s="31">
        <v>26</v>
      </c>
      <c r="I298" s="30">
        <v>75800000</v>
      </c>
      <c r="J298" s="30">
        <v>28050000</v>
      </c>
      <c r="K298" s="30">
        <f t="shared" si="4"/>
        <v>47750000</v>
      </c>
      <c r="L298" s="30">
        <v>10110</v>
      </c>
    </row>
    <row r="299" spans="1:12" x14ac:dyDescent="0.4">
      <c r="A299" s="31">
        <v>298</v>
      </c>
      <c r="B299" s="31">
        <v>2025</v>
      </c>
      <c r="C299" s="31">
        <v>9</v>
      </c>
      <c r="D299" s="32" t="s">
        <v>90</v>
      </c>
      <c r="E299" s="32" t="s">
        <v>130</v>
      </c>
      <c r="F299" s="32" t="s">
        <v>71</v>
      </c>
      <c r="G299" s="32" t="s">
        <v>74</v>
      </c>
      <c r="H299" s="31">
        <v>22</v>
      </c>
      <c r="I299" s="30">
        <v>67800000</v>
      </c>
      <c r="J299" s="30">
        <v>25090000</v>
      </c>
      <c r="K299" s="30">
        <f t="shared" si="4"/>
        <v>42710000</v>
      </c>
      <c r="L299" s="30">
        <v>9690</v>
      </c>
    </row>
    <row r="300" spans="1:12" x14ac:dyDescent="0.4">
      <c r="A300" s="31">
        <v>299</v>
      </c>
      <c r="B300" s="31">
        <v>2025</v>
      </c>
      <c r="C300" s="31">
        <v>9</v>
      </c>
      <c r="D300" s="32" t="s">
        <v>90</v>
      </c>
      <c r="E300" s="32" t="s">
        <v>92</v>
      </c>
      <c r="F300" s="32" t="s">
        <v>71</v>
      </c>
      <c r="G300" s="32" t="s">
        <v>70</v>
      </c>
      <c r="H300" s="31">
        <v>30</v>
      </c>
      <c r="I300" s="30">
        <v>78100000</v>
      </c>
      <c r="J300" s="30">
        <v>28900000</v>
      </c>
      <c r="K300" s="30">
        <f t="shared" si="4"/>
        <v>49200000</v>
      </c>
      <c r="L300" s="30">
        <v>10410</v>
      </c>
    </row>
    <row r="301" spans="1:12" x14ac:dyDescent="0.4">
      <c r="A301" s="31">
        <v>300</v>
      </c>
      <c r="B301" s="31">
        <v>2025</v>
      </c>
      <c r="C301" s="31">
        <v>9</v>
      </c>
      <c r="D301" s="32" t="s">
        <v>90</v>
      </c>
      <c r="E301" s="32" t="s">
        <v>129</v>
      </c>
      <c r="F301" s="32" t="s">
        <v>71</v>
      </c>
      <c r="G301" s="32" t="s">
        <v>80</v>
      </c>
      <c r="H301" s="31">
        <v>20</v>
      </c>
      <c r="I301" s="30">
        <v>50800000</v>
      </c>
      <c r="J301" s="30">
        <v>18800000</v>
      </c>
      <c r="K301" s="30">
        <f t="shared" si="4"/>
        <v>32000000</v>
      </c>
      <c r="L301" s="30">
        <v>7260</v>
      </c>
    </row>
    <row r="302" spans="1:12" x14ac:dyDescent="0.4">
      <c r="A302" s="31">
        <v>301</v>
      </c>
      <c r="B302" s="31">
        <v>2025</v>
      </c>
      <c r="C302" s="31">
        <v>9</v>
      </c>
      <c r="D302" s="32" t="s">
        <v>90</v>
      </c>
      <c r="E302" s="32" t="s">
        <v>128</v>
      </c>
      <c r="F302" s="32" t="s">
        <v>71</v>
      </c>
      <c r="G302" s="32" t="s">
        <v>80</v>
      </c>
      <c r="H302" s="31">
        <v>22</v>
      </c>
      <c r="I302" s="30">
        <v>57500000</v>
      </c>
      <c r="J302" s="30">
        <v>21280000</v>
      </c>
      <c r="K302" s="30">
        <f t="shared" si="4"/>
        <v>36220000</v>
      </c>
      <c r="L302" s="30">
        <v>8210</v>
      </c>
    </row>
    <row r="303" spans="1:12" x14ac:dyDescent="0.4">
      <c r="A303" s="31">
        <v>302</v>
      </c>
      <c r="B303" s="31">
        <v>2025</v>
      </c>
      <c r="C303" s="31">
        <v>9</v>
      </c>
      <c r="D303" s="32" t="s">
        <v>90</v>
      </c>
      <c r="E303" s="32" t="s">
        <v>91</v>
      </c>
      <c r="F303" s="32" t="s">
        <v>71</v>
      </c>
      <c r="G303" s="32" t="s">
        <v>80</v>
      </c>
      <c r="H303" s="31">
        <v>18</v>
      </c>
      <c r="I303" s="30">
        <v>48900000</v>
      </c>
      <c r="J303" s="30">
        <v>18090000</v>
      </c>
      <c r="K303" s="30">
        <f t="shared" si="4"/>
        <v>30810000</v>
      </c>
      <c r="L303" s="30">
        <v>6990</v>
      </c>
    </row>
    <row r="304" spans="1:12" x14ac:dyDescent="0.4">
      <c r="A304" s="31">
        <v>303</v>
      </c>
      <c r="B304" s="31">
        <v>2025</v>
      </c>
      <c r="C304" s="31">
        <v>9</v>
      </c>
      <c r="D304" s="32" t="s">
        <v>90</v>
      </c>
      <c r="E304" s="32" t="s">
        <v>89</v>
      </c>
      <c r="F304" s="32" t="s">
        <v>71</v>
      </c>
      <c r="G304" s="32" t="s">
        <v>74</v>
      </c>
      <c r="H304" s="31">
        <v>19</v>
      </c>
      <c r="I304" s="30">
        <v>60800000</v>
      </c>
      <c r="J304" s="30">
        <v>22500000</v>
      </c>
      <c r="K304" s="30">
        <f t="shared" si="4"/>
        <v>38300000</v>
      </c>
      <c r="L304" s="30">
        <v>8690</v>
      </c>
    </row>
    <row r="305" spans="1:12" x14ac:dyDescent="0.4">
      <c r="A305" s="31">
        <v>304</v>
      </c>
      <c r="B305" s="31">
        <v>2025</v>
      </c>
      <c r="C305" s="31">
        <v>9</v>
      </c>
      <c r="D305" s="32" t="s">
        <v>125</v>
      </c>
      <c r="E305" s="32" t="s">
        <v>127</v>
      </c>
      <c r="F305" s="32" t="s">
        <v>71</v>
      </c>
      <c r="G305" s="32" t="s">
        <v>74</v>
      </c>
      <c r="H305" s="31">
        <v>21</v>
      </c>
      <c r="I305" s="30">
        <v>66000000</v>
      </c>
      <c r="J305" s="30">
        <v>24420000</v>
      </c>
      <c r="K305" s="30">
        <f t="shared" si="4"/>
        <v>41580000</v>
      </c>
      <c r="L305" s="30">
        <v>9430</v>
      </c>
    </row>
    <row r="306" spans="1:12" x14ac:dyDescent="0.4">
      <c r="A306" s="31">
        <v>305</v>
      </c>
      <c r="B306" s="31">
        <v>2025</v>
      </c>
      <c r="C306" s="31">
        <v>9</v>
      </c>
      <c r="D306" s="32" t="s">
        <v>125</v>
      </c>
      <c r="E306" s="32" t="s">
        <v>126</v>
      </c>
      <c r="F306" s="32" t="s">
        <v>71</v>
      </c>
      <c r="G306" s="32" t="s">
        <v>70</v>
      </c>
      <c r="H306" s="31">
        <v>25</v>
      </c>
      <c r="I306" s="30">
        <v>62100000</v>
      </c>
      <c r="J306" s="30">
        <v>22980000</v>
      </c>
      <c r="K306" s="30">
        <f t="shared" si="4"/>
        <v>39120000</v>
      </c>
      <c r="L306" s="30">
        <v>8280</v>
      </c>
    </row>
    <row r="307" spans="1:12" x14ac:dyDescent="0.4">
      <c r="A307" s="31">
        <v>306</v>
      </c>
      <c r="B307" s="31">
        <v>2025</v>
      </c>
      <c r="C307" s="31">
        <v>9</v>
      </c>
      <c r="D307" s="32" t="s">
        <v>125</v>
      </c>
      <c r="E307" s="32" t="s">
        <v>124</v>
      </c>
      <c r="F307" s="32" t="s">
        <v>98</v>
      </c>
      <c r="G307" s="32" t="s">
        <v>74</v>
      </c>
      <c r="H307" s="31">
        <v>35</v>
      </c>
      <c r="I307" s="30">
        <v>116800000</v>
      </c>
      <c r="J307" s="30">
        <v>40880000</v>
      </c>
      <c r="K307" s="30">
        <f t="shared" si="4"/>
        <v>75920000</v>
      </c>
      <c r="L307" s="30">
        <v>16690</v>
      </c>
    </row>
    <row r="308" spans="1:12" x14ac:dyDescent="0.4">
      <c r="A308" s="31">
        <v>307</v>
      </c>
      <c r="B308" s="31">
        <v>2025</v>
      </c>
      <c r="C308" s="31">
        <v>9</v>
      </c>
      <c r="D308" s="32" t="s">
        <v>85</v>
      </c>
      <c r="E308" s="32" t="s">
        <v>88</v>
      </c>
      <c r="F308" s="32" t="s">
        <v>71</v>
      </c>
      <c r="G308" s="32" t="s">
        <v>74</v>
      </c>
      <c r="H308" s="31">
        <v>20</v>
      </c>
      <c r="I308" s="30">
        <v>63500000</v>
      </c>
      <c r="J308" s="30">
        <v>23500000</v>
      </c>
      <c r="K308" s="30">
        <f t="shared" si="4"/>
        <v>40000000</v>
      </c>
      <c r="L308" s="30">
        <v>9070</v>
      </c>
    </row>
    <row r="309" spans="1:12" x14ac:dyDescent="0.4">
      <c r="A309" s="31">
        <v>308</v>
      </c>
      <c r="B309" s="31">
        <v>2025</v>
      </c>
      <c r="C309" s="31">
        <v>9</v>
      </c>
      <c r="D309" s="32" t="s">
        <v>85</v>
      </c>
      <c r="E309" s="32" t="s">
        <v>87</v>
      </c>
      <c r="F309" s="32" t="s">
        <v>71</v>
      </c>
      <c r="G309" s="32" t="s">
        <v>74</v>
      </c>
      <c r="H309" s="31">
        <v>24</v>
      </c>
      <c r="I309" s="30">
        <v>70100000</v>
      </c>
      <c r="J309" s="30">
        <v>24540000</v>
      </c>
      <c r="K309" s="30">
        <f t="shared" si="4"/>
        <v>45560000</v>
      </c>
      <c r="L309" s="30">
        <v>10010</v>
      </c>
    </row>
    <row r="310" spans="1:12" x14ac:dyDescent="0.4">
      <c r="A310" s="31">
        <v>309</v>
      </c>
      <c r="B310" s="31">
        <v>2025</v>
      </c>
      <c r="C310" s="31">
        <v>9</v>
      </c>
      <c r="D310" s="32" t="s">
        <v>85</v>
      </c>
      <c r="E310" s="32" t="s">
        <v>86</v>
      </c>
      <c r="F310" s="32" t="s">
        <v>71</v>
      </c>
      <c r="G310" s="32" t="s">
        <v>74</v>
      </c>
      <c r="H310" s="31">
        <v>18</v>
      </c>
      <c r="I310" s="30">
        <v>59200000</v>
      </c>
      <c r="J310" s="30">
        <v>21900000</v>
      </c>
      <c r="K310" s="30">
        <f t="shared" si="4"/>
        <v>37300000</v>
      </c>
      <c r="L310" s="30">
        <v>8460</v>
      </c>
    </row>
    <row r="311" spans="1:12" x14ac:dyDescent="0.4">
      <c r="A311" s="31">
        <v>310</v>
      </c>
      <c r="B311" s="31">
        <v>2025</v>
      </c>
      <c r="C311" s="31">
        <v>9</v>
      </c>
      <c r="D311" s="32" t="s">
        <v>85</v>
      </c>
      <c r="E311" s="32" t="s">
        <v>84</v>
      </c>
      <c r="F311" s="32" t="s">
        <v>71</v>
      </c>
      <c r="G311" s="32" t="s">
        <v>76</v>
      </c>
      <c r="H311" s="31">
        <v>19</v>
      </c>
      <c r="I311" s="30">
        <v>52800000</v>
      </c>
      <c r="J311" s="30">
        <v>19540000</v>
      </c>
      <c r="K311" s="30">
        <f t="shared" si="4"/>
        <v>33260000</v>
      </c>
      <c r="L311" s="30">
        <v>7910</v>
      </c>
    </row>
    <row r="312" spans="1:12" x14ac:dyDescent="0.4">
      <c r="A312" s="31">
        <v>311</v>
      </c>
      <c r="B312" s="31">
        <v>2025</v>
      </c>
      <c r="C312" s="31">
        <v>9</v>
      </c>
      <c r="D312" s="32" t="s">
        <v>82</v>
      </c>
      <c r="E312" s="32" t="s">
        <v>83</v>
      </c>
      <c r="F312" s="32" t="s">
        <v>71</v>
      </c>
      <c r="G312" s="32" t="s">
        <v>74</v>
      </c>
      <c r="H312" s="31">
        <v>20</v>
      </c>
      <c r="I312" s="30">
        <v>58800000</v>
      </c>
      <c r="J312" s="30">
        <v>21760000</v>
      </c>
      <c r="K312" s="30">
        <f t="shared" si="4"/>
        <v>37040000</v>
      </c>
      <c r="L312" s="30">
        <v>8400</v>
      </c>
    </row>
    <row r="313" spans="1:12" x14ac:dyDescent="0.4">
      <c r="A313" s="31">
        <v>312</v>
      </c>
      <c r="B313" s="31">
        <v>2025</v>
      </c>
      <c r="C313" s="31">
        <v>9</v>
      </c>
      <c r="D313" s="32" t="s">
        <v>82</v>
      </c>
      <c r="E313" s="32" t="s">
        <v>81</v>
      </c>
      <c r="F313" s="32" t="s">
        <v>71</v>
      </c>
      <c r="G313" s="32" t="s">
        <v>80</v>
      </c>
      <c r="H313" s="31">
        <v>18</v>
      </c>
      <c r="I313" s="30">
        <v>46300000</v>
      </c>
      <c r="J313" s="30">
        <v>17130000</v>
      </c>
      <c r="K313" s="30">
        <f t="shared" si="4"/>
        <v>29170000</v>
      </c>
      <c r="L313" s="30">
        <v>6610</v>
      </c>
    </row>
    <row r="314" spans="1:12" x14ac:dyDescent="0.4">
      <c r="A314" s="31">
        <v>313</v>
      </c>
      <c r="B314" s="31">
        <v>2025</v>
      </c>
      <c r="C314" s="31">
        <v>9</v>
      </c>
      <c r="D314" s="32" t="s">
        <v>78</v>
      </c>
      <c r="E314" s="32" t="s">
        <v>79</v>
      </c>
      <c r="F314" s="32" t="s">
        <v>71</v>
      </c>
      <c r="G314" s="32" t="s">
        <v>70</v>
      </c>
      <c r="H314" s="31">
        <v>21</v>
      </c>
      <c r="I314" s="30">
        <v>52500000</v>
      </c>
      <c r="J314" s="30">
        <v>19430000</v>
      </c>
      <c r="K314" s="30">
        <f t="shared" si="4"/>
        <v>33070000</v>
      </c>
      <c r="L314" s="30">
        <v>7000</v>
      </c>
    </row>
    <row r="315" spans="1:12" x14ac:dyDescent="0.4">
      <c r="A315" s="31">
        <v>314</v>
      </c>
      <c r="B315" s="31">
        <v>2025</v>
      </c>
      <c r="C315" s="31">
        <v>9</v>
      </c>
      <c r="D315" s="32" t="s">
        <v>78</v>
      </c>
      <c r="E315" s="32" t="s">
        <v>77</v>
      </c>
      <c r="F315" s="32" t="s">
        <v>71</v>
      </c>
      <c r="G315" s="32" t="s">
        <v>76</v>
      </c>
      <c r="H315" s="31">
        <v>17</v>
      </c>
      <c r="I315" s="30">
        <v>46500000</v>
      </c>
      <c r="J315" s="30">
        <v>17210000</v>
      </c>
      <c r="K315" s="30">
        <f t="shared" si="4"/>
        <v>29290000</v>
      </c>
      <c r="L315" s="30">
        <v>6970</v>
      </c>
    </row>
    <row r="316" spans="1:12" x14ac:dyDescent="0.4">
      <c r="A316" s="31">
        <v>315</v>
      </c>
      <c r="B316" s="31">
        <v>2025</v>
      </c>
      <c r="C316" s="31">
        <v>9</v>
      </c>
      <c r="D316" s="32" t="s">
        <v>73</v>
      </c>
      <c r="E316" s="32" t="s">
        <v>75</v>
      </c>
      <c r="F316" s="32" t="s">
        <v>71</v>
      </c>
      <c r="G316" s="32" t="s">
        <v>74</v>
      </c>
      <c r="H316" s="31">
        <v>19</v>
      </c>
      <c r="I316" s="30">
        <v>55400000</v>
      </c>
      <c r="J316" s="30">
        <v>20500000</v>
      </c>
      <c r="K316" s="30">
        <f t="shared" si="4"/>
        <v>34900000</v>
      </c>
      <c r="L316" s="30">
        <v>7910</v>
      </c>
    </row>
    <row r="317" spans="1:12" x14ac:dyDescent="0.4">
      <c r="A317" s="31">
        <v>316</v>
      </c>
      <c r="B317" s="31">
        <v>2025</v>
      </c>
      <c r="C317" s="31">
        <v>9</v>
      </c>
      <c r="D317" s="32" t="s">
        <v>73</v>
      </c>
      <c r="E317" s="32" t="s">
        <v>72</v>
      </c>
      <c r="F317" s="32" t="s">
        <v>71</v>
      </c>
      <c r="G317" s="32" t="s">
        <v>70</v>
      </c>
      <c r="H317" s="31">
        <v>22</v>
      </c>
      <c r="I317" s="30">
        <v>48800000</v>
      </c>
      <c r="J317" s="30">
        <v>18060000</v>
      </c>
      <c r="K317" s="30">
        <f t="shared" si="4"/>
        <v>30740000</v>
      </c>
      <c r="L317" s="30">
        <v>6510</v>
      </c>
    </row>
    <row r="318" spans="1:12" x14ac:dyDescent="0.4">
      <c r="A318" s="31">
        <v>317</v>
      </c>
      <c r="B318" s="31">
        <v>2025</v>
      </c>
      <c r="C318" s="31">
        <v>9</v>
      </c>
      <c r="D318" s="32" t="s">
        <v>123</v>
      </c>
      <c r="E318" s="32" t="s">
        <v>122</v>
      </c>
      <c r="F318" s="32" t="s">
        <v>71</v>
      </c>
      <c r="G318" s="32" t="s">
        <v>70</v>
      </c>
      <c r="H318" s="31">
        <v>20</v>
      </c>
      <c r="I318" s="30">
        <v>51500000</v>
      </c>
      <c r="J318" s="30">
        <v>19060000</v>
      </c>
      <c r="K318" s="30">
        <f t="shared" si="4"/>
        <v>32440000</v>
      </c>
      <c r="L318" s="30">
        <v>6860</v>
      </c>
    </row>
    <row r="319" spans="1:12" x14ac:dyDescent="0.4">
      <c r="A319" s="31">
        <v>318</v>
      </c>
      <c r="B319" s="31">
        <v>2025</v>
      </c>
      <c r="C319" s="31">
        <v>9</v>
      </c>
      <c r="D319" s="32" t="s">
        <v>121</v>
      </c>
      <c r="E319" s="32" t="s">
        <v>120</v>
      </c>
      <c r="F319" s="32" t="s">
        <v>71</v>
      </c>
      <c r="G319" s="32" t="s">
        <v>80</v>
      </c>
      <c r="H319" s="31">
        <v>24</v>
      </c>
      <c r="I319" s="30">
        <v>49500000</v>
      </c>
      <c r="J319" s="30">
        <v>18320000</v>
      </c>
      <c r="K319" s="30">
        <f t="shared" si="4"/>
        <v>31180000</v>
      </c>
      <c r="L319" s="30">
        <v>7070</v>
      </c>
    </row>
    <row r="320" spans="1:12" x14ac:dyDescent="0.4">
      <c r="A320" s="31">
        <v>319</v>
      </c>
      <c r="B320" s="31">
        <v>2025</v>
      </c>
      <c r="C320" s="31">
        <v>9</v>
      </c>
      <c r="D320" s="32" t="s">
        <v>118</v>
      </c>
      <c r="E320" s="32" t="s">
        <v>119</v>
      </c>
      <c r="F320" s="32" t="s">
        <v>71</v>
      </c>
      <c r="G320" s="32" t="s">
        <v>74</v>
      </c>
      <c r="H320" s="31">
        <v>18</v>
      </c>
      <c r="I320" s="30">
        <v>47200000</v>
      </c>
      <c r="J320" s="30">
        <v>17460000</v>
      </c>
      <c r="K320" s="30">
        <f t="shared" si="4"/>
        <v>29740000</v>
      </c>
      <c r="L320" s="30">
        <v>6740</v>
      </c>
    </row>
    <row r="321" spans="1:12" x14ac:dyDescent="0.4">
      <c r="A321" s="31">
        <v>320</v>
      </c>
      <c r="B321" s="31">
        <v>2025</v>
      </c>
      <c r="C321" s="31">
        <v>9</v>
      </c>
      <c r="D321" s="32" t="s">
        <v>118</v>
      </c>
      <c r="E321" s="32" t="s">
        <v>117</v>
      </c>
      <c r="F321" s="32" t="s">
        <v>71</v>
      </c>
      <c r="G321" s="32" t="s">
        <v>74</v>
      </c>
      <c r="H321" s="31">
        <v>16</v>
      </c>
      <c r="I321" s="30">
        <v>46800000</v>
      </c>
      <c r="J321" s="30">
        <v>17320000</v>
      </c>
      <c r="K321" s="30">
        <f t="shared" si="4"/>
        <v>29480000</v>
      </c>
      <c r="L321" s="30">
        <v>6690</v>
      </c>
    </row>
    <row r="322" spans="1:12" x14ac:dyDescent="0.4">
      <c r="A322" s="31">
        <v>321</v>
      </c>
      <c r="B322" s="31">
        <v>2025</v>
      </c>
      <c r="C322" s="31">
        <v>9</v>
      </c>
      <c r="D322" s="32" t="s">
        <v>116</v>
      </c>
      <c r="E322" s="32" t="s">
        <v>115</v>
      </c>
      <c r="F322" s="32" t="s">
        <v>71</v>
      </c>
      <c r="G322" s="32" t="s">
        <v>74</v>
      </c>
      <c r="H322" s="31">
        <v>19</v>
      </c>
      <c r="I322" s="30">
        <v>49000000</v>
      </c>
      <c r="J322" s="30">
        <v>18130000</v>
      </c>
      <c r="K322" s="30">
        <f t="shared" ref="K322:K385" si="5">I322-J322</f>
        <v>30870000</v>
      </c>
      <c r="L322" s="30">
        <v>7000</v>
      </c>
    </row>
    <row r="323" spans="1:12" x14ac:dyDescent="0.4">
      <c r="A323" s="31">
        <v>322</v>
      </c>
      <c r="B323" s="31">
        <v>2025</v>
      </c>
      <c r="C323" s="31">
        <v>9</v>
      </c>
      <c r="D323" s="32" t="s">
        <v>113</v>
      </c>
      <c r="E323" s="32" t="s">
        <v>114</v>
      </c>
      <c r="F323" s="32" t="s">
        <v>71</v>
      </c>
      <c r="G323" s="32" t="s">
        <v>74</v>
      </c>
      <c r="H323" s="31">
        <v>20</v>
      </c>
      <c r="I323" s="30">
        <v>49900000</v>
      </c>
      <c r="J323" s="30">
        <v>18460000</v>
      </c>
      <c r="K323" s="30">
        <f t="shared" si="5"/>
        <v>31440000</v>
      </c>
      <c r="L323" s="30">
        <v>7130</v>
      </c>
    </row>
    <row r="324" spans="1:12" x14ac:dyDescent="0.4">
      <c r="A324" s="31">
        <v>323</v>
      </c>
      <c r="B324" s="31">
        <v>2025</v>
      </c>
      <c r="C324" s="31">
        <v>9</v>
      </c>
      <c r="D324" s="32" t="s">
        <v>113</v>
      </c>
      <c r="E324" s="32" t="s">
        <v>112</v>
      </c>
      <c r="F324" s="32" t="s">
        <v>71</v>
      </c>
      <c r="G324" s="32" t="s">
        <v>80</v>
      </c>
      <c r="H324" s="31">
        <v>17</v>
      </c>
      <c r="I324" s="30">
        <v>43000000</v>
      </c>
      <c r="J324" s="30">
        <v>15910000</v>
      </c>
      <c r="K324" s="30">
        <f t="shared" si="5"/>
        <v>27090000</v>
      </c>
      <c r="L324" s="30">
        <v>6140</v>
      </c>
    </row>
    <row r="325" spans="1:12" x14ac:dyDescent="0.4">
      <c r="A325" s="31">
        <v>324</v>
      </c>
      <c r="B325" s="31">
        <v>2025</v>
      </c>
      <c r="C325" s="31">
        <v>9</v>
      </c>
      <c r="D325" s="32" t="s">
        <v>111</v>
      </c>
      <c r="E325" s="32" t="s">
        <v>110</v>
      </c>
      <c r="F325" s="32" t="s">
        <v>71</v>
      </c>
      <c r="G325" s="32" t="s">
        <v>74</v>
      </c>
      <c r="H325" s="31">
        <v>18</v>
      </c>
      <c r="I325" s="30">
        <v>45600000</v>
      </c>
      <c r="J325" s="30">
        <v>16870000</v>
      </c>
      <c r="K325" s="30">
        <f t="shared" si="5"/>
        <v>28730000</v>
      </c>
      <c r="L325" s="30">
        <v>6510</v>
      </c>
    </row>
    <row r="326" spans="1:12" x14ac:dyDescent="0.4">
      <c r="A326" s="31">
        <v>325</v>
      </c>
      <c r="B326" s="31">
        <v>2025</v>
      </c>
      <c r="C326" s="31">
        <v>10</v>
      </c>
      <c r="D326" s="32" t="s">
        <v>94</v>
      </c>
      <c r="E326" s="32" t="s">
        <v>101</v>
      </c>
      <c r="F326" s="32" t="s">
        <v>71</v>
      </c>
      <c r="G326" s="32" t="s">
        <v>70</v>
      </c>
      <c r="H326" s="31">
        <v>28</v>
      </c>
      <c r="I326" s="30">
        <v>82100000</v>
      </c>
      <c r="J326" s="30">
        <v>30380000</v>
      </c>
      <c r="K326" s="30">
        <f t="shared" si="5"/>
        <v>51720000</v>
      </c>
      <c r="L326" s="30">
        <v>10960</v>
      </c>
    </row>
    <row r="327" spans="1:12" x14ac:dyDescent="0.4">
      <c r="A327" s="31">
        <v>326</v>
      </c>
      <c r="B327" s="31">
        <v>2025</v>
      </c>
      <c r="C327" s="31">
        <v>10</v>
      </c>
      <c r="D327" s="32" t="s">
        <v>94</v>
      </c>
      <c r="E327" s="32" t="s">
        <v>100</v>
      </c>
      <c r="F327" s="32" t="s">
        <v>71</v>
      </c>
      <c r="G327" s="32" t="s">
        <v>74</v>
      </c>
      <c r="H327" s="31">
        <v>22</v>
      </c>
      <c r="I327" s="30">
        <v>85500000</v>
      </c>
      <c r="J327" s="30">
        <v>29930000</v>
      </c>
      <c r="K327" s="30">
        <f t="shared" si="5"/>
        <v>55570000</v>
      </c>
      <c r="L327" s="30">
        <v>12130</v>
      </c>
    </row>
    <row r="328" spans="1:12" x14ac:dyDescent="0.4">
      <c r="A328" s="31">
        <v>327</v>
      </c>
      <c r="B328" s="31">
        <v>2025</v>
      </c>
      <c r="C328" s="31">
        <v>10</v>
      </c>
      <c r="D328" s="32" t="s">
        <v>94</v>
      </c>
      <c r="E328" s="32" t="s">
        <v>99</v>
      </c>
      <c r="F328" s="32" t="s">
        <v>98</v>
      </c>
      <c r="G328" s="32" t="s">
        <v>74</v>
      </c>
      <c r="H328" s="31">
        <v>32</v>
      </c>
      <c r="I328" s="30">
        <v>98900000</v>
      </c>
      <c r="J328" s="30">
        <v>34620000</v>
      </c>
      <c r="K328" s="30">
        <f t="shared" si="5"/>
        <v>64280000</v>
      </c>
      <c r="L328" s="30">
        <v>14130</v>
      </c>
    </row>
    <row r="329" spans="1:12" x14ac:dyDescent="0.4">
      <c r="A329" s="31">
        <v>328</v>
      </c>
      <c r="B329" s="31">
        <v>2025</v>
      </c>
      <c r="C329" s="31">
        <v>10</v>
      </c>
      <c r="D329" s="32" t="s">
        <v>94</v>
      </c>
      <c r="E329" s="32" t="s">
        <v>96</v>
      </c>
      <c r="F329" s="32" t="s">
        <v>71</v>
      </c>
      <c r="G329" s="32" t="s">
        <v>70</v>
      </c>
      <c r="H329" s="31">
        <v>25</v>
      </c>
      <c r="I329" s="30">
        <v>75000000</v>
      </c>
      <c r="J329" s="30">
        <v>27750000</v>
      </c>
      <c r="K329" s="30">
        <f t="shared" si="5"/>
        <v>47250000</v>
      </c>
      <c r="L329" s="30">
        <v>10010</v>
      </c>
    </row>
    <row r="330" spans="1:12" x14ac:dyDescent="0.4">
      <c r="A330" s="31">
        <v>329</v>
      </c>
      <c r="B330" s="31">
        <v>2025</v>
      </c>
      <c r="C330" s="31">
        <v>10</v>
      </c>
      <c r="D330" s="32" t="s">
        <v>94</v>
      </c>
      <c r="E330" s="32" t="s">
        <v>95</v>
      </c>
      <c r="F330" s="32" t="s">
        <v>71</v>
      </c>
      <c r="G330" s="32" t="s">
        <v>74</v>
      </c>
      <c r="H330" s="31">
        <v>20</v>
      </c>
      <c r="I330" s="30">
        <v>73500000</v>
      </c>
      <c r="J330" s="30">
        <v>25730000</v>
      </c>
      <c r="K330" s="30">
        <f t="shared" si="5"/>
        <v>47770000</v>
      </c>
      <c r="L330" s="30">
        <v>10500</v>
      </c>
    </row>
    <row r="331" spans="1:12" x14ac:dyDescent="0.4">
      <c r="A331" s="31">
        <v>330</v>
      </c>
      <c r="B331" s="31">
        <v>2025</v>
      </c>
      <c r="C331" s="31">
        <v>10</v>
      </c>
      <c r="D331" s="32" t="s">
        <v>94</v>
      </c>
      <c r="E331" s="32" t="s">
        <v>93</v>
      </c>
      <c r="F331" s="32" t="s">
        <v>71</v>
      </c>
      <c r="G331" s="32" t="s">
        <v>80</v>
      </c>
      <c r="H331" s="31">
        <v>18</v>
      </c>
      <c r="I331" s="30">
        <v>53500000</v>
      </c>
      <c r="J331" s="30">
        <v>19800000</v>
      </c>
      <c r="K331" s="30">
        <f t="shared" si="5"/>
        <v>33700000</v>
      </c>
      <c r="L331" s="30">
        <v>7640</v>
      </c>
    </row>
    <row r="332" spans="1:12" x14ac:dyDescent="0.4">
      <c r="A332" s="31">
        <v>331</v>
      </c>
      <c r="B332" s="31">
        <v>2025</v>
      </c>
      <c r="C332" s="31">
        <v>10</v>
      </c>
      <c r="D332" s="32" t="s">
        <v>94</v>
      </c>
      <c r="E332" s="32" t="s">
        <v>133</v>
      </c>
      <c r="F332" s="32" t="s">
        <v>71</v>
      </c>
      <c r="G332" s="32" t="s">
        <v>76</v>
      </c>
      <c r="H332" s="31">
        <v>20</v>
      </c>
      <c r="I332" s="30">
        <v>57800000</v>
      </c>
      <c r="J332" s="30">
        <v>21390000</v>
      </c>
      <c r="K332" s="30">
        <f t="shared" si="5"/>
        <v>36410000</v>
      </c>
      <c r="L332" s="30">
        <v>8660</v>
      </c>
    </row>
    <row r="333" spans="1:12" x14ac:dyDescent="0.4">
      <c r="A333" s="31">
        <v>332</v>
      </c>
      <c r="B333" s="31">
        <v>2025</v>
      </c>
      <c r="C333" s="31">
        <v>10</v>
      </c>
      <c r="D333" s="32" t="s">
        <v>94</v>
      </c>
      <c r="E333" s="32" t="s">
        <v>132</v>
      </c>
      <c r="F333" s="32" t="s">
        <v>71</v>
      </c>
      <c r="G333" s="32" t="s">
        <v>70</v>
      </c>
      <c r="H333" s="31">
        <v>24</v>
      </c>
      <c r="I333" s="30">
        <v>70200000</v>
      </c>
      <c r="J333" s="30">
        <v>25970000</v>
      </c>
      <c r="K333" s="30">
        <f t="shared" si="5"/>
        <v>44230000</v>
      </c>
      <c r="L333" s="30">
        <v>9360</v>
      </c>
    </row>
    <row r="334" spans="1:12" x14ac:dyDescent="0.4">
      <c r="A334" s="31">
        <v>333</v>
      </c>
      <c r="B334" s="31">
        <v>2025</v>
      </c>
      <c r="C334" s="31">
        <v>10</v>
      </c>
      <c r="D334" s="32" t="s">
        <v>94</v>
      </c>
      <c r="E334" s="32" t="s">
        <v>131</v>
      </c>
      <c r="F334" s="32" t="s">
        <v>71</v>
      </c>
      <c r="G334" s="32" t="s">
        <v>70</v>
      </c>
      <c r="H334" s="31">
        <v>26</v>
      </c>
      <c r="I334" s="30">
        <v>72500000</v>
      </c>
      <c r="J334" s="30">
        <v>26830000</v>
      </c>
      <c r="K334" s="30">
        <f t="shared" si="5"/>
        <v>45670000</v>
      </c>
      <c r="L334" s="30">
        <v>9670</v>
      </c>
    </row>
    <row r="335" spans="1:12" x14ac:dyDescent="0.4">
      <c r="A335" s="31">
        <v>334</v>
      </c>
      <c r="B335" s="31">
        <v>2025</v>
      </c>
      <c r="C335" s="31">
        <v>10</v>
      </c>
      <c r="D335" s="32" t="s">
        <v>90</v>
      </c>
      <c r="E335" s="32" t="s">
        <v>130</v>
      </c>
      <c r="F335" s="32" t="s">
        <v>71</v>
      </c>
      <c r="G335" s="32" t="s">
        <v>74</v>
      </c>
      <c r="H335" s="31">
        <v>22</v>
      </c>
      <c r="I335" s="30">
        <v>65200000</v>
      </c>
      <c r="J335" s="30">
        <v>24120000</v>
      </c>
      <c r="K335" s="30">
        <f t="shared" si="5"/>
        <v>41080000</v>
      </c>
      <c r="L335" s="30">
        <v>9310</v>
      </c>
    </row>
    <row r="336" spans="1:12" x14ac:dyDescent="0.4">
      <c r="A336" s="31">
        <v>335</v>
      </c>
      <c r="B336" s="31">
        <v>2025</v>
      </c>
      <c r="C336" s="31">
        <v>10</v>
      </c>
      <c r="D336" s="32" t="s">
        <v>90</v>
      </c>
      <c r="E336" s="32" t="s">
        <v>92</v>
      </c>
      <c r="F336" s="32" t="s">
        <v>71</v>
      </c>
      <c r="G336" s="32" t="s">
        <v>70</v>
      </c>
      <c r="H336" s="31">
        <v>30</v>
      </c>
      <c r="I336" s="30">
        <v>75800000</v>
      </c>
      <c r="J336" s="30">
        <v>28050000</v>
      </c>
      <c r="K336" s="30">
        <f t="shared" si="5"/>
        <v>47750000</v>
      </c>
      <c r="L336" s="30">
        <v>10110</v>
      </c>
    </row>
    <row r="337" spans="1:12" x14ac:dyDescent="0.4">
      <c r="A337" s="31">
        <v>336</v>
      </c>
      <c r="B337" s="31">
        <v>2025</v>
      </c>
      <c r="C337" s="31">
        <v>10</v>
      </c>
      <c r="D337" s="32" t="s">
        <v>90</v>
      </c>
      <c r="E337" s="32" t="s">
        <v>129</v>
      </c>
      <c r="F337" s="32" t="s">
        <v>71</v>
      </c>
      <c r="G337" s="32" t="s">
        <v>80</v>
      </c>
      <c r="H337" s="31">
        <v>20</v>
      </c>
      <c r="I337" s="30">
        <v>48900000</v>
      </c>
      <c r="J337" s="30">
        <v>18090000</v>
      </c>
      <c r="K337" s="30">
        <f t="shared" si="5"/>
        <v>30810000</v>
      </c>
      <c r="L337" s="30">
        <v>6990</v>
      </c>
    </row>
    <row r="338" spans="1:12" x14ac:dyDescent="0.4">
      <c r="A338" s="31">
        <v>337</v>
      </c>
      <c r="B338" s="31">
        <v>2025</v>
      </c>
      <c r="C338" s="31">
        <v>10</v>
      </c>
      <c r="D338" s="32" t="s">
        <v>90</v>
      </c>
      <c r="E338" s="32" t="s">
        <v>128</v>
      </c>
      <c r="F338" s="32" t="s">
        <v>71</v>
      </c>
      <c r="G338" s="32" t="s">
        <v>80</v>
      </c>
      <c r="H338" s="31">
        <v>22</v>
      </c>
      <c r="I338" s="30">
        <v>55100000</v>
      </c>
      <c r="J338" s="30">
        <v>20390000</v>
      </c>
      <c r="K338" s="30">
        <f t="shared" si="5"/>
        <v>34710000</v>
      </c>
      <c r="L338" s="30">
        <v>7870</v>
      </c>
    </row>
    <row r="339" spans="1:12" x14ac:dyDescent="0.4">
      <c r="A339" s="31">
        <v>338</v>
      </c>
      <c r="B339" s="31">
        <v>2025</v>
      </c>
      <c r="C339" s="31">
        <v>10</v>
      </c>
      <c r="D339" s="32" t="s">
        <v>90</v>
      </c>
      <c r="E339" s="32" t="s">
        <v>91</v>
      </c>
      <c r="F339" s="32" t="s">
        <v>71</v>
      </c>
      <c r="G339" s="32" t="s">
        <v>80</v>
      </c>
      <c r="H339" s="31">
        <v>18</v>
      </c>
      <c r="I339" s="30">
        <v>47000000</v>
      </c>
      <c r="J339" s="30">
        <v>17390000</v>
      </c>
      <c r="K339" s="30">
        <f t="shared" si="5"/>
        <v>29610000</v>
      </c>
      <c r="L339" s="30">
        <v>6710</v>
      </c>
    </row>
    <row r="340" spans="1:12" x14ac:dyDescent="0.4">
      <c r="A340" s="31">
        <v>339</v>
      </c>
      <c r="B340" s="31">
        <v>2025</v>
      </c>
      <c r="C340" s="31">
        <v>10</v>
      </c>
      <c r="D340" s="32" t="s">
        <v>90</v>
      </c>
      <c r="E340" s="32" t="s">
        <v>89</v>
      </c>
      <c r="F340" s="32" t="s">
        <v>71</v>
      </c>
      <c r="G340" s="32" t="s">
        <v>74</v>
      </c>
      <c r="H340" s="31">
        <v>19</v>
      </c>
      <c r="I340" s="30">
        <v>58400000</v>
      </c>
      <c r="J340" s="30">
        <v>21610000</v>
      </c>
      <c r="K340" s="30">
        <f t="shared" si="5"/>
        <v>36790000</v>
      </c>
      <c r="L340" s="30">
        <v>8340</v>
      </c>
    </row>
    <row r="341" spans="1:12" x14ac:dyDescent="0.4">
      <c r="A341" s="31">
        <v>340</v>
      </c>
      <c r="B341" s="31">
        <v>2025</v>
      </c>
      <c r="C341" s="31">
        <v>10</v>
      </c>
      <c r="D341" s="32" t="s">
        <v>125</v>
      </c>
      <c r="E341" s="32" t="s">
        <v>127</v>
      </c>
      <c r="F341" s="32" t="s">
        <v>71</v>
      </c>
      <c r="G341" s="32" t="s">
        <v>74</v>
      </c>
      <c r="H341" s="31">
        <v>21</v>
      </c>
      <c r="I341" s="30">
        <v>63400000</v>
      </c>
      <c r="J341" s="30">
        <v>23460000</v>
      </c>
      <c r="K341" s="30">
        <f t="shared" si="5"/>
        <v>39940000</v>
      </c>
      <c r="L341" s="30">
        <v>9060</v>
      </c>
    </row>
    <row r="342" spans="1:12" x14ac:dyDescent="0.4">
      <c r="A342" s="31">
        <v>341</v>
      </c>
      <c r="B342" s="31">
        <v>2025</v>
      </c>
      <c r="C342" s="31">
        <v>10</v>
      </c>
      <c r="D342" s="32" t="s">
        <v>125</v>
      </c>
      <c r="E342" s="32" t="s">
        <v>126</v>
      </c>
      <c r="F342" s="32" t="s">
        <v>71</v>
      </c>
      <c r="G342" s="32" t="s">
        <v>70</v>
      </c>
      <c r="H342" s="31">
        <v>25</v>
      </c>
      <c r="I342" s="30">
        <v>59800000</v>
      </c>
      <c r="J342" s="30">
        <v>22130000</v>
      </c>
      <c r="K342" s="30">
        <f t="shared" si="5"/>
        <v>37670000</v>
      </c>
      <c r="L342" s="30">
        <v>7970</v>
      </c>
    </row>
    <row r="343" spans="1:12" x14ac:dyDescent="0.4">
      <c r="A343" s="31">
        <v>342</v>
      </c>
      <c r="B343" s="31">
        <v>2025</v>
      </c>
      <c r="C343" s="31">
        <v>10</v>
      </c>
      <c r="D343" s="32" t="s">
        <v>125</v>
      </c>
      <c r="E343" s="32" t="s">
        <v>124</v>
      </c>
      <c r="F343" s="32" t="s">
        <v>98</v>
      </c>
      <c r="G343" s="32" t="s">
        <v>74</v>
      </c>
      <c r="H343" s="31">
        <v>35</v>
      </c>
      <c r="I343" s="30">
        <v>112100000</v>
      </c>
      <c r="J343" s="30">
        <v>39240000</v>
      </c>
      <c r="K343" s="30">
        <f t="shared" si="5"/>
        <v>72860000</v>
      </c>
      <c r="L343" s="30">
        <v>16010</v>
      </c>
    </row>
    <row r="344" spans="1:12" x14ac:dyDescent="0.4">
      <c r="A344" s="31">
        <v>343</v>
      </c>
      <c r="B344" s="31">
        <v>2025</v>
      </c>
      <c r="C344" s="31">
        <v>10</v>
      </c>
      <c r="D344" s="32" t="s">
        <v>85</v>
      </c>
      <c r="E344" s="32" t="s">
        <v>88</v>
      </c>
      <c r="F344" s="32" t="s">
        <v>71</v>
      </c>
      <c r="G344" s="32" t="s">
        <v>74</v>
      </c>
      <c r="H344" s="31">
        <v>20</v>
      </c>
      <c r="I344" s="30">
        <v>60800000</v>
      </c>
      <c r="J344" s="30">
        <v>22500000</v>
      </c>
      <c r="K344" s="30">
        <f t="shared" si="5"/>
        <v>38300000</v>
      </c>
      <c r="L344" s="30">
        <v>8690</v>
      </c>
    </row>
    <row r="345" spans="1:12" x14ac:dyDescent="0.4">
      <c r="A345" s="31">
        <v>344</v>
      </c>
      <c r="B345" s="31">
        <v>2025</v>
      </c>
      <c r="C345" s="31">
        <v>10</v>
      </c>
      <c r="D345" s="32" t="s">
        <v>85</v>
      </c>
      <c r="E345" s="32" t="s">
        <v>87</v>
      </c>
      <c r="F345" s="32" t="s">
        <v>71</v>
      </c>
      <c r="G345" s="32" t="s">
        <v>74</v>
      </c>
      <c r="H345" s="31">
        <v>24</v>
      </c>
      <c r="I345" s="30">
        <v>58900000</v>
      </c>
      <c r="J345" s="30">
        <v>20620000</v>
      </c>
      <c r="K345" s="30">
        <f t="shared" si="5"/>
        <v>38280000</v>
      </c>
      <c r="L345" s="30">
        <v>8410</v>
      </c>
    </row>
    <row r="346" spans="1:12" x14ac:dyDescent="0.4">
      <c r="A346" s="31">
        <v>345</v>
      </c>
      <c r="B346" s="31">
        <v>2025</v>
      </c>
      <c r="C346" s="31">
        <v>10</v>
      </c>
      <c r="D346" s="32" t="s">
        <v>85</v>
      </c>
      <c r="E346" s="32" t="s">
        <v>86</v>
      </c>
      <c r="F346" s="32" t="s">
        <v>71</v>
      </c>
      <c r="G346" s="32" t="s">
        <v>74</v>
      </c>
      <c r="H346" s="31">
        <v>18</v>
      </c>
      <c r="I346" s="30">
        <v>56100000</v>
      </c>
      <c r="J346" s="30">
        <v>20760000</v>
      </c>
      <c r="K346" s="30">
        <f t="shared" si="5"/>
        <v>35340000</v>
      </c>
      <c r="L346" s="30">
        <v>8010</v>
      </c>
    </row>
    <row r="347" spans="1:12" x14ac:dyDescent="0.4">
      <c r="A347" s="31">
        <v>346</v>
      </c>
      <c r="B347" s="31">
        <v>2025</v>
      </c>
      <c r="C347" s="31">
        <v>10</v>
      </c>
      <c r="D347" s="32" t="s">
        <v>85</v>
      </c>
      <c r="E347" s="32" t="s">
        <v>84</v>
      </c>
      <c r="F347" s="32" t="s">
        <v>71</v>
      </c>
      <c r="G347" s="32" t="s">
        <v>76</v>
      </c>
      <c r="H347" s="31">
        <v>19</v>
      </c>
      <c r="I347" s="30">
        <v>50500000</v>
      </c>
      <c r="J347" s="30">
        <v>18690000</v>
      </c>
      <c r="K347" s="30">
        <f t="shared" si="5"/>
        <v>31810000</v>
      </c>
      <c r="L347" s="30">
        <v>7570</v>
      </c>
    </row>
    <row r="348" spans="1:12" x14ac:dyDescent="0.4">
      <c r="A348" s="31">
        <v>347</v>
      </c>
      <c r="B348" s="31">
        <v>2025</v>
      </c>
      <c r="C348" s="31">
        <v>10</v>
      </c>
      <c r="D348" s="32" t="s">
        <v>82</v>
      </c>
      <c r="E348" s="32" t="s">
        <v>83</v>
      </c>
      <c r="F348" s="32" t="s">
        <v>71</v>
      </c>
      <c r="G348" s="32" t="s">
        <v>74</v>
      </c>
      <c r="H348" s="31">
        <v>20</v>
      </c>
      <c r="I348" s="30">
        <v>55800000</v>
      </c>
      <c r="J348" s="30">
        <v>20650000</v>
      </c>
      <c r="K348" s="30">
        <f t="shared" si="5"/>
        <v>35150000</v>
      </c>
      <c r="L348" s="30">
        <v>7970</v>
      </c>
    </row>
    <row r="349" spans="1:12" x14ac:dyDescent="0.4">
      <c r="A349" s="31">
        <v>348</v>
      </c>
      <c r="B349" s="31">
        <v>2025</v>
      </c>
      <c r="C349" s="31">
        <v>10</v>
      </c>
      <c r="D349" s="32" t="s">
        <v>82</v>
      </c>
      <c r="E349" s="32" t="s">
        <v>81</v>
      </c>
      <c r="F349" s="32" t="s">
        <v>71</v>
      </c>
      <c r="G349" s="32" t="s">
        <v>80</v>
      </c>
      <c r="H349" s="31">
        <v>18</v>
      </c>
      <c r="I349" s="30">
        <v>44500000</v>
      </c>
      <c r="J349" s="30">
        <v>16470000</v>
      </c>
      <c r="K349" s="30">
        <f t="shared" si="5"/>
        <v>28030000</v>
      </c>
      <c r="L349" s="30">
        <v>6360</v>
      </c>
    </row>
    <row r="350" spans="1:12" x14ac:dyDescent="0.4">
      <c r="A350" s="31">
        <v>349</v>
      </c>
      <c r="B350" s="31">
        <v>2025</v>
      </c>
      <c r="C350" s="31">
        <v>10</v>
      </c>
      <c r="D350" s="32" t="s">
        <v>78</v>
      </c>
      <c r="E350" s="32" t="s">
        <v>79</v>
      </c>
      <c r="F350" s="32" t="s">
        <v>71</v>
      </c>
      <c r="G350" s="32" t="s">
        <v>70</v>
      </c>
      <c r="H350" s="31">
        <v>21</v>
      </c>
      <c r="I350" s="30">
        <v>50800000</v>
      </c>
      <c r="J350" s="30">
        <v>18800000</v>
      </c>
      <c r="K350" s="30">
        <f t="shared" si="5"/>
        <v>32000000</v>
      </c>
      <c r="L350" s="30">
        <v>6770</v>
      </c>
    </row>
    <row r="351" spans="1:12" x14ac:dyDescent="0.4">
      <c r="A351" s="31">
        <v>350</v>
      </c>
      <c r="B351" s="31">
        <v>2025</v>
      </c>
      <c r="C351" s="31">
        <v>10</v>
      </c>
      <c r="D351" s="32" t="s">
        <v>78</v>
      </c>
      <c r="E351" s="32" t="s">
        <v>77</v>
      </c>
      <c r="F351" s="32" t="s">
        <v>71</v>
      </c>
      <c r="G351" s="32" t="s">
        <v>76</v>
      </c>
      <c r="H351" s="31">
        <v>17</v>
      </c>
      <c r="I351" s="30">
        <v>44400000</v>
      </c>
      <c r="J351" s="30">
        <v>16430000</v>
      </c>
      <c r="K351" s="30">
        <f t="shared" si="5"/>
        <v>27970000</v>
      </c>
      <c r="L351" s="30">
        <v>6650</v>
      </c>
    </row>
    <row r="352" spans="1:12" x14ac:dyDescent="0.4">
      <c r="A352" s="31">
        <v>351</v>
      </c>
      <c r="B352" s="31">
        <v>2025</v>
      </c>
      <c r="C352" s="31">
        <v>10</v>
      </c>
      <c r="D352" s="32" t="s">
        <v>73</v>
      </c>
      <c r="E352" s="32" t="s">
        <v>75</v>
      </c>
      <c r="F352" s="32" t="s">
        <v>71</v>
      </c>
      <c r="G352" s="32" t="s">
        <v>74</v>
      </c>
      <c r="H352" s="31">
        <v>19</v>
      </c>
      <c r="I352" s="30">
        <v>53100000</v>
      </c>
      <c r="J352" s="30">
        <v>19650000</v>
      </c>
      <c r="K352" s="30">
        <f t="shared" si="5"/>
        <v>33450000</v>
      </c>
      <c r="L352" s="30">
        <v>7590</v>
      </c>
    </row>
    <row r="353" spans="1:12" x14ac:dyDescent="0.4">
      <c r="A353" s="31">
        <v>352</v>
      </c>
      <c r="B353" s="31">
        <v>2025</v>
      </c>
      <c r="C353" s="31">
        <v>10</v>
      </c>
      <c r="D353" s="32" t="s">
        <v>73</v>
      </c>
      <c r="E353" s="32" t="s">
        <v>72</v>
      </c>
      <c r="F353" s="32" t="s">
        <v>71</v>
      </c>
      <c r="G353" s="32" t="s">
        <v>70</v>
      </c>
      <c r="H353" s="31">
        <v>22</v>
      </c>
      <c r="I353" s="30">
        <v>47200000</v>
      </c>
      <c r="J353" s="30">
        <v>17460000</v>
      </c>
      <c r="K353" s="30">
        <f t="shared" si="5"/>
        <v>29740000</v>
      </c>
      <c r="L353" s="30">
        <v>6290</v>
      </c>
    </row>
    <row r="354" spans="1:12" x14ac:dyDescent="0.4">
      <c r="A354" s="31">
        <v>353</v>
      </c>
      <c r="B354" s="31">
        <v>2025</v>
      </c>
      <c r="C354" s="31">
        <v>10</v>
      </c>
      <c r="D354" s="32" t="s">
        <v>123</v>
      </c>
      <c r="E354" s="32" t="s">
        <v>122</v>
      </c>
      <c r="F354" s="32" t="s">
        <v>71</v>
      </c>
      <c r="G354" s="32" t="s">
        <v>70</v>
      </c>
      <c r="H354" s="31">
        <v>20</v>
      </c>
      <c r="I354" s="30">
        <v>49500000</v>
      </c>
      <c r="J354" s="30">
        <v>18320000</v>
      </c>
      <c r="K354" s="30">
        <f t="shared" si="5"/>
        <v>31180000</v>
      </c>
      <c r="L354" s="30">
        <v>6600</v>
      </c>
    </row>
    <row r="355" spans="1:12" x14ac:dyDescent="0.4">
      <c r="A355" s="31">
        <v>354</v>
      </c>
      <c r="B355" s="31">
        <v>2025</v>
      </c>
      <c r="C355" s="31">
        <v>10</v>
      </c>
      <c r="D355" s="32" t="s">
        <v>121</v>
      </c>
      <c r="E355" s="32" t="s">
        <v>120</v>
      </c>
      <c r="F355" s="32" t="s">
        <v>71</v>
      </c>
      <c r="G355" s="32" t="s">
        <v>80</v>
      </c>
      <c r="H355" s="31">
        <v>24</v>
      </c>
      <c r="I355" s="30">
        <v>47600000</v>
      </c>
      <c r="J355" s="30">
        <v>17610000</v>
      </c>
      <c r="K355" s="30">
        <f t="shared" si="5"/>
        <v>29990000</v>
      </c>
      <c r="L355" s="30">
        <v>6800</v>
      </c>
    </row>
    <row r="356" spans="1:12" x14ac:dyDescent="0.4">
      <c r="A356" s="31">
        <v>355</v>
      </c>
      <c r="B356" s="31">
        <v>2025</v>
      </c>
      <c r="C356" s="31">
        <v>10</v>
      </c>
      <c r="D356" s="32" t="s">
        <v>118</v>
      </c>
      <c r="E356" s="32" t="s">
        <v>119</v>
      </c>
      <c r="F356" s="32" t="s">
        <v>71</v>
      </c>
      <c r="G356" s="32" t="s">
        <v>74</v>
      </c>
      <c r="H356" s="31">
        <v>18</v>
      </c>
      <c r="I356" s="30">
        <v>45300000</v>
      </c>
      <c r="J356" s="30">
        <v>16760000</v>
      </c>
      <c r="K356" s="30">
        <f t="shared" si="5"/>
        <v>28540000</v>
      </c>
      <c r="L356" s="30">
        <v>6470</v>
      </c>
    </row>
    <row r="357" spans="1:12" x14ac:dyDescent="0.4">
      <c r="A357" s="31">
        <v>356</v>
      </c>
      <c r="B357" s="31">
        <v>2025</v>
      </c>
      <c r="C357" s="31">
        <v>10</v>
      </c>
      <c r="D357" s="32" t="s">
        <v>118</v>
      </c>
      <c r="E357" s="32" t="s">
        <v>117</v>
      </c>
      <c r="F357" s="32" t="s">
        <v>71</v>
      </c>
      <c r="G357" s="32" t="s">
        <v>74</v>
      </c>
      <c r="H357" s="31">
        <v>16</v>
      </c>
      <c r="I357" s="30">
        <v>39200000</v>
      </c>
      <c r="J357" s="30">
        <v>14500000</v>
      </c>
      <c r="K357" s="30">
        <f t="shared" si="5"/>
        <v>24700000</v>
      </c>
      <c r="L357" s="30">
        <v>5600</v>
      </c>
    </row>
    <row r="358" spans="1:12" x14ac:dyDescent="0.4">
      <c r="A358" s="31">
        <v>357</v>
      </c>
      <c r="B358" s="31">
        <v>2025</v>
      </c>
      <c r="C358" s="31">
        <v>10</v>
      </c>
      <c r="D358" s="32" t="s">
        <v>116</v>
      </c>
      <c r="E358" s="32" t="s">
        <v>115</v>
      </c>
      <c r="F358" s="32" t="s">
        <v>71</v>
      </c>
      <c r="G358" s="32" t="s">
        <v>74</v>
      </c>
      <c r="H358" s="31">
        <v>19</v>
      </c>
      <c r="I358" s="30">
        <v>47100000</v>
      </c>
      <c r="J358" s="30">
        <v>17430000</v>
      </c>
      <c r="K358" s="30">
        <f t="shared" si="5"/>
        <v>29670000</v>
      </c>
      <c r="L358" s="30">
        <v>6730</v>
      </c>
    </row>
    <row r="359" spans="1:12" x14ac:dyDescent="0.4">
      <c r="A359" s="31">
        <v>358</v>
      </c>
      <c r="B359" s="31">
        <v>2025</v>
      </c>
      <c r="C359" s="31">
        <v>10</v>
      </c>
      <c r="D359" s="32" t="s">
        <v>113</v>
      </c>
      <c r="E359" s="32" t="s">
        <v>114</v>
      </c>
      <c r="F359" s="32" t="s">
        <v>71</v>
      </c>
      <c r="G359" s="32" t="s">
        <v>74</v>
      </c>
      <c r="H359" s="31">
        <v>20</v>
      </c>
      <c r="I359" s="30">
        <v>48000000</v>
      </c>
      <c r="J359" s="30">
        <v>17760000</v>
      </c>
      <c r="K359" s="30">
        <f t="shared" si="5"/>
        <v>30240000</v>
      </c>
      <c r="L359" s="30">
        <v>6860</v>
      </c>
    </row>
    <row r="360" spans="1:12" x14ac:dyDescent="0.4">
      <c r="A360" s="31">
        <v>359</v>
      </c>
      <c r="B360" s="31">
        <v>2025</v>
      </c>
      <c r="C360" s="31">
        <v>10</v>
      </c>
      <c r="D360" s="32" t="s">
        <v>113</v>
      </c>
      <c r="E360" s="32" t="s">
        <v>112</v>
      </c>
      <c r="F360" s="32" t="s">
        <v>71</v>
      </c>
      <c r="G360" s="32" t="s">
        <v>80</v>
      </c>
      <c r="H360" s="31">
        <v>17</v>
      </c>
      <c r="I360" s="30">
        <v>41300000</v>
      </c>
      <c r="J360" s="30">
        <v>15280000</v>
      </c>
      <c r="K360" s="30">
        <f t="shared" si="5"/>
        <v>26020000</v>
      </c>
      <c r="L360" s="30">
        <v>5900</v>
      </c>
    </row>
    <row r="361" spans="1:12" x14ac:dyDescent="0.4">
      <c r="A361" s="31">
        <v>360</v>
      </c>
      <c r="B361" s="31">
        <v>2025</v>
      </c>
      <c r="C361" s="31">
        <v>10</v>
      </c>
      <c r="D361" s="32" t="s">
        <v>111</v>
      </c>
      <c r="E361" s="32" t="s">
        <v>110</v>
      </c>
      <c r="F361" s="32" t="s">
        <v>71</v>
      </c>
      <c r="G361" s="32" t="s">
        <v>74</v>
      </c>
      <c r="H361" s="31">
        <v>18</v>
      </c>
      <c r="I361" s="30">
        <v>43800000</v>
      </c>
      <c r="J361" s="30">
        <v>16210000</v>
      </c>
      <c r="K361" s="30">
        <f t="shared" si="5"/>
        <v>27590000</v>
      </c>
      <c r="L361" s="30">
        <v>6260</v>
      </c>
    </row>
    <row r="362" spans="1:12" x14ac:dyDescent="0.4">
      <c r="A362" s="31">
        <v>361</v>
      </c>
      <c r="B362" s="31">
        <v>2025</v>
      </c>
      <c r="C362" s="31">
        <v>11</v>
      </c>
      <c r="D362" s="32" t="s">
        <v>94</v>
      </c>
      <c r="E362" s="32" t="s">
        <v>101</v>
      </c>
      <c r="F362" s="32" t="s">
        <v>71</v>
      </c>
      <c r="G362" s="32" t="s">
        <v>70</v>
      </c>
      <c r="H362" s="31">
        <v>28</v>
      </c>
      <c r="I362" s="30">
        <v>79500000</v>
      </c>
      <c r="J362" s="30">
        <v>29420000</v>
      </c>
      <c r="K362" s="30">
        <f t="shared" si="5"/>
        <v>50080000</v>
      </c>
      <c r="L362" s="30">
        <v>10620</v>
      </c>
    </row>
    <row r="363" spans="1:12" x14ac:dyDescent="0.4">
      <c r="A363" s="31">
        <v>362</v>
      </c>
      <c r="B363" s="31">
        <v>2025</v>
      </c>
      <c r="C363" s="31">
        <v>11</v>
      </c>
      <c r="D363" s="32" t="s">
        <v>94</v>
      </c>
      <c r="E363" s="32" t="s">
        <v>100</v>
      </c>
      <c r="F363" s="32" t="s">
        <v>71</v>
      </c>
      <c r="G363" s="32" t="s">
        <v>74</v>
      </c>
      <c r="H363" s="31">
        <v>22</v>
      </c>
      <c r="I363" s="30">
        <v>83400000</v>
      </c>
      <c r="J363" s="30">
        <v>29190000</v>
      </c>
      <c r="K363" s="30">
        <f t="shared" si="5"/>
        <v>54210000</v>
      </c>
      <c r="L363" s="30">
        <v>11840</v>
      </c>
    </row>
    <row r="364" spans="1:12" x14ac:dyDescent="0.4">
      <c r="A364" s="31">
        <v>363</v>
      </c>
      <c r="B364" s="31">
        <v>2025</v>
      </c>
      <c r="C364" s="31">
        <v>11</v>
      </c>
      <c r="D364" s="32" t="s">
        <v>94</v>
      </c>
      <c r="E364" s="32" t="s">
        <v>99</v>
      </c>
      <c r="F364" s="32" t="s">
        <v>98</v>
      </c>
      <c r="G364" s="32" t="s">
        <v>74</v>
      </c>
      <c r="H364" s="31">
        <v>32</v>
      </c>
      <c r="I364" s="30">
        <v>95600000</v>
      </c>
      <c r="J364" s="30">
        <v>33460000</v>
      </c>
      <c r="K364" s="30">
        <f t="shared" si="5"/>
        <v>62140000</v>
      </c>
      <c r="L364" s="30">
        <v>13660</v>
      </c>
    </row>
    <row r="365" spans="1:12" x14ac:dyDescent="0.4">
      <c r="A365" s="31">
        <v>364</v>
      </c>
      <c r="B365" s="31">
        <v>2025</v>
      </c>
      <c r="C365" s="31">
        <v>11</v>
      </c>
      <c r="D365" s="32" t="s">
        <v>94</v>
      </c>
      <c r="E365" s="32" t="s">
        <v>96</v>
      </c>
      <c r="F365" s="32" t="s">
        <v>71</v>
      </c>
      <c r="G365" s="32" t="s">
        <v>70</v>
      </c>
      <c r="H365" s="31">
        <v>25</v>
      </c>
      <c r="I365" s="30">
        <v>72800000</v>
      </c>
      <c r="J365" s="30">
        <v>26940000</v>
      </c>
      <c r="K365" s="30">
        <f t="shared" si="5"/>
        <v>45860000</v>
      </c>
      <c r="L365" s="30">
        <v>9710</v>
      </c>
    </row>
    <row r="366" spans="1:12" x14ac:dyDescent="0.4">
      <c r="A366" s="31">
        <v>365</v>
      </c>
      <c r="B366" s="31">
        <v>2025</v>
      </c>
      <c r="C366" s="31">
        <v>11</v>
      </c>
      <c r="D366" s="32" t="s">
        <v>94</v>
      </c>
      <c r="E366" s="32" t="s">
        <v>95</v>
      </c>
      <c r="F366" s="32" t="s">
        <v>71</v>
      </c>
      <c r="G366" s="32" t="s">
        <v>74</v>
      </c>
      <c r="H366" s="31">
        <v>20</v>
      </c>
      <c r="I366" s="30">
        <v>70800000</v>
      </c>
      <c r="J366" s="30">
        <v>24780000</v>
      </c>
      <c r="K366" s="30">
        <f t="shared" si="5"/>
        <v>46020000</v>
      </c>
      <c r="L366" s="30">
        <v>10110</v>
      </c>
    </row>
    <row r="367" spans="1:12" x14ac:dyDescent="0.4">
      <c r="A367" s="31">
        <v>366</v>
      </c>
      <c r="B367" s="31">
        <v>2025</v>
      </c>
      <c r="C367" s="31">
        <v>11</v>
      </c>
      <c r="D367" s="32" t="s">
        <v>94</v>
      </c>
      <c r="E367" s="32" t="s">
        <v>93</v>
      </c>
      <c r="F367" s="32" t="s">
        <v>71</v>
      </c>
      <c r="G367" s="32" t="s">
        <v>80</v>
      </c>
      <c r="H367" s="31">
        <v>18</v>
      </c>
      <c r="I367" s="30">
        <v>51500000</v>
      </c>
      <c r="J367" s="30">
        <v>19060000</v>
      </c>
      <c r="K367" s="30">
        <f t="shared" si="5"/>
        <v>32440000</v>
      </c>
      <c r="L367" s="30">
        <v>7360</v>
      </c>
    </row>
    <row r="368" spans="1:12" x14ac:dyDescent="0.4">
      <c r="A368" s="31">
        <v>367</v>
      </c>
      <c r="B368" s="31">
        <v>2025</v>
      </c>
      <c r="C368" s="31">
        <v>11</v>
      </c>
      <c r="D368" s="32" t="s">
        <v>94</v>
      </c>
      <c r="E368" s="32" t="s">
        <v>133</v>
      </c>
      <c r="F368" s="32" t="s">
        <v>71</v>
      </c>
      <c r="G368" s="32" t="s">
        <v>76</v>
      </c>
      <c r="H368" s="31">
        <v>20</v>
      </c>
      <c r="I368" s="30">
        <v>55600000</v>
      </c>
      <c r="J368" s="30">
        <v>20570000</v>
      </c>
      <c r="K368" s="30">
        <f t="shared" si="5"/>
        <v>35030000</v>
      </c>
      <c r="L368" s="30">
        <v>8330</v>
      </c>
    </row>
    <row r="369" spans="1:12" x14ac:dyDescent="0.4">
      <c r="A369" s="31">
        <v>368</v>
      </c>
      <c r="B369" s="31">
        <v>2025</v>
      </c>
      <c r="C369" s="31">
        <v>11</v>
      </c>
      <c r="D369" s="32" t="s">
        <v>94</v>
      </c>
      <c r="E369" s="32" t="s">
        <v>132</v>
      </c>
      <c r="F369" s="32" t="s">
        <v>71</v>
      </c>
      <c r="G369" s="32" t="s">
        <v>70</v>
      </c>
      <c r="H369" s="31">
        <v>24</v>
      </c>
      <c r="I369" s="30">
        <v>68100000</v>
      </c>
      <c r="J369" s="30">
        <v>25200000</v>
      </c>
      <c r="K369" s="30">
        <f t="shared" si="5"/>
        <v>42900000</v>
      </c>
      <c r="L369" s="30">
        <v>9080</v>
      </c>
    </row>
    <row r="370" spans="1:12" x14ac:dyDescent="0.4">
      <c r="A370" s="31">
        <v>369</v>
      </c>
      <c r="B370" s="31">
        <v>2025</v>
      </c>
      <c r="C370" s="31">
        <v>11</v>
      </c>
      <c r="D370" s="32" t="s">
        <v>94</v>
      </c>
      <c r="E370" s="32" t="s">
        <v>131</v>
      </c>
      <c r="F370" s="32" t="s">
        <v>71</v>
      </c>
      <c r="G370" s="32" t="s">
        <v>70</v>
      </c>
      <c r="H370" s="31">
        <v>26</v>
      </c>
      <c r="I370" s="30">
        <v>70100000</v>
      </c>
      <c r="J370" s="30">
        <v>25940000</v>
      </c>
      <c r="K370" s="30">
        <f t="shared" si="5"/>
        <v>44160000</v>
      </c>
      <c r="L370" s="30">
        <v>9350</v>
      </c>
    </row>
    <row r="371" spans="1:12" x14ac:dyDescent="0.4">
      <c r="A371" s="31">
        <v>370</v>
      </c>
      <c r="B371" s="31">
        <v>2025</v>
      </c>
      <c r="C371" s="31">
        <v>11</v>
      </c>
      <c r="D371" s="32" t="s">
        <v>90</v>
      </c>
      <c r="E371" s="32" t="s">
        <v>130</v>
      </c>
      <c r="F371" s="32" t="s">
        <v>71</v>
      </c>
      <c r="G371" s="32" t="s">
        <v>74</v>
      </c>
      <c r="H371" s="31">
        <v>22</v>
      </c>
      <c r="I371" s="30">
        <v>63100000</v>
      </c>
      <c r="J371" s="30">
        <v>23350000</v>
      </c>
      <c r="K371" s="30">
        <f t="shared" si="5"/>
        <v>39750000</v>
      </c>
      <c r="L371" s="30">
        <v>9010</v>
      </c>
    </row>
    <row r="372" spans="1:12" x14ac:dyDescent="0.4">
      <c r="A372" s="31">
        <v>371</v>
      </c>
      <c r="B372" s="31">
        <v>2025</v>
      </c>
      <c r="C372" s="31">
        <v>11</v>
      </c>
      <c r="D372" s="32" t="s">
        <v>90</v>
      </c>
      <c r="E372" s="32" t="s">
        <v>92</v>
      </c>
      <c r="F372" s="32" t="s">
        <v>71</v>
      </c>
      <c r="G372" s="32" t="s">
        <v>70</v>
      </c>
      <c r="H372" s="31">
        <v>30</v>
      </c>
      <c r="I372" s="30">
        <v>73500000</v>
      </c>
      <c r="J372" s="30">
        <v>27200000</v>
      </c>
      <c r="K372" s="30">
        <f t="shared" si="5"/>
        <v>46300000</v>
      </c>
      <c r="L372" s="30">
        <v>9800</v>
      </c>
    </row>
    <row r="373" spans="1:12" x14ac:dyDescent="0.4">
      <c r="A373" s="31">
        <v>372</v>
      </c>
      <c r="B373" s="31">
        <v>2025</v>
      </c>
      <c r="C373" s="31">
        <v>11</v>
      </c>
      <c r="D373" s="32" t="s">
        <v>90</v>
      </c>
      <c r="E373" s="32" t="s">
        <v>129</v>
      </c>
      <c r="F373" s="32" t="s">
        <v>71</v>
      </c>
      <c r="G373" s="32" t="s">
        <v>80</v>
      </c>
      <c r="H373" s="31">
        <v>20</v>
      </c>
      <c r="I373" s="30">
        <v>47200000</v>
      </c>
      <c r="J373" s="30">
        <v>17460000</v>
      </c>
      <c r="K373" s="30">
        <f t="shared" si="5"/>
        <v>29740000</v>
      </c>
      <c r="L373" s="30">
        <v>6740</v>
      </c>
    </row>
    <row r="374" spans="1:12" x14ac:dyDescent="0.4">
      <c r="A374" s="31">
        <v>373</v>
      </c>
      <c r="B374" s="31">
        <v>2025</v>
      </c>
      <c r="C374" s="31">
        <v>11</v>
      </c>
      <c r="D374" s="32" t="s">
        <v>90</v>
      </c>
      <c r="E374" s="32" t="s">
        <v>128</v>
      </c>
      <c r="F374" s="32" t="s">
        <v>71</v>
      </c>
      <c r="G374" s="32" t="s">
        <v>80</v>
      </c>
      <c r="H374" s="31">
        <v>22</v>
      </c>
      <c r="I374" s="30">
        <v>53100000</v>
      </c>
      <c r="J374" s="30">
        <v>19650000</v>
      </c>
      <c r="K374" s="30">
        <f t="shared" si="5"/>
        <v>33450000</v>
      </c>
      <c r="L374" s="30">
        <v>7590</v>
      </c>
    </row>
    <row r="375" spans="1:12" x14ac:dyDescent="0.4">
      <c r="A375" s="31">
        <v>374</v>
      </c>
      <c r="B375" s="31">
        <v>2025</v>
      </c>
      <c r="C375" s="31">
        <v>11</v>
      </c>
      <c r="D375" s="32" t="s">
        <v>90</v>
      </c>
      <c r="E375" s="32" t="s">
        <v>91</v>
      </c>
      <c r="F375" s="32" t="s">
        <v>71</v>
      </c>
      <c r="G375" s="32" t="s">
        <v>80</v>
      </c>
      <c r="H375" s="31">
        <v>18</v>
      </c>
      <c r="I375" s="30">
        <v>45300000</v>
      </c>
      <c r="J375" s="30">
        <v>16760000</v>
      </c>
      <c r="K375" s="30">
        <f t="shared" si="5"/>
        <v>28540000</v>
      </c>
      <c r="L375" s="30">
        <v>6470</v>
      </c>
    </row>
    <row r="376" spans="1:12" x14ac:dyDescent="0.4">
      <c r="A376" s="31">
        <v>375</v>
      </c>
      <c r="B376" s="31">
        <v>2025</v>
      </c>
      <c r="C376" s="31">
        <v>11</v>
      </c>
      <c r="D376" s="32" t="s">
        <v>90</v>
      </c>
      <c r="E376" s="32" t="s">
        <v>89</v>
      </c>
      <c r="F376" s="32" t="s">
        <v>71</v>
      </c>
      <c r="G376" s="32" t="s">
        <v>74</v>
      </c>
      <c r="H376" s="31">
        <v>19</v>
      </c>
      <c r="I376" s="30">
        <v>56400000</v>
      </c>
      <c r="J376" s="30">
        <v>20870000</v>
      </c>
      <c r="K376" s="30">
        <f t="shared" si="5"/>
        <v>35530000</v>
      </c>
      <c r="L376" s="30">
        <v>8060</v>
      </c>
    </row>
    <row r="377" spans="1:12" x14ac:dyDescent="0.4">
      <c r="A377" s="31">
        <v>376</v>
      </c>
      <c r="B377" s="31">
        <v>2025</v>
      </c>
      <c r="C377" s="31">
        <v>11</v>
      </c>
      <c r="D377" s="32" t="s">
        <v>125</v>
      </c>
      <c r="E377" s="32" t="s">
        <v>127</v>
      </c>
      <c r="F377" s="32" t="s">
        <v>71</v>
      </c>
      <c r="G377" s="32" t="s">
        <v>74</v>
      </c>
      <c r="H377" s="31">
        <v>21</v>
      </c>
      <c r="I377" s="30">
        <v>61200000</v>
      </c>
      <c r="J377" s="30">
        <v>22640000</v>
      </c>
      <c r="K377" s="30">
        <f t="shared" si="5"/>
        <v>38560000</v>
      </c>
      <c r="L377" s="30">
        <v>8740</v>
      </c>
    </row>
    <row r="378" spans="1:12" x14ac:dyDescent="0.4">
      <c r="A378" s="31">
        <v>377</v>
      </c>
      <c r="B378" s="31">
        <v>2025</v>
      </c>
      <c r="C378" s="31">
        <v>11</v>
      </c>
      <c r="D378" s="32" t="s">
        <v>125</v>
      </c>
      <c r="E378" s="32" t="s">
        <v>126</v>
      </c>
      <c r="F378" s="32" t="s">
        <v>71</v>
      </c>
      <c r="G378" s="32" t="s">
        <v>70</v>
      </c>
      <c r="H378" s="31">
        <v>25</v>
      </c>
      <c r="I378" s="30">
        <v>57800000</v>
      </c>
      <c r="J378" s="30">
        <v>21390000</v>
      </c>
      <c r="K378" s="30">
        <f t="shared" si="5"/>
        <v>36410000</v>
      </c>
      <c r="L378" s="30">
        <v>7710</v>
      </c>
    </row>
    <row r="379" spans="1:12" x14ac:dyDescent="0.4">
      <c r="A379" s="31">
        <v>378</v>
      </c>
      <c r="B379" s="31">
        <v>2025</v>
      </c>
      <c r="C379" s="31">
        <v>11</v>
      </c>
      <c r="D379" s="32" t="s">
        <v>125</v>
      </c>
      <c r="E379" s="32" t="s">
        <v>124</v>
      </c>
      <c r="F379" s="32" t="s">
        <v>98</v>
      </c>
      <c r="G379" s="32" t="s">
        <v>74</v>
      </c>
      <c r="H379" s="31">
        <v>35</v>
      </c>
      <c r="I379" s="30">
        <v>108900000</v>
      </c>
      <c r="J379" s="30">
        <v>38120000</v>
      </c>
      <c r="K379" s="30">
        <f t="shared" si="5"/>
        <v>70780000</v>
      </c>
      <c r="L379" s="30">
        <v>15560</v>
      </c>
    </row>
    <row r="380" spans="1:12" x14ac:dyDescent="0.4">
      <c r="A380" s="31">
        <v>379</v>
      </c>
      <c r="B380" s="31">
        <v>2025</v>
      </c>
      <c r="C380" s="31">
        <v>11</v>
      </c>
      <c r="D380" s="32" t="s">
        <v>85</v>
      </c>
      <c r="E380" s="32" t="s">
        <v>88</v>
      </c>
      <c r="F380" s="32" t="s">
        <v>71</v>
      </c>
      <c r="G380" s="32" t="s">
        <v>74</v>
      </c>
      <c r="H380" s="31">
        <v>20</v>
      </c>
      <c r="I380" s="30">
        <v>58600000</v>
      </c>
      <c r="J380" s="30">
        <v>21680000</v>
      </c>
      <c r="K380" s="30">
        <f t="shared" si="5"/>
        <v>36920000</v>
      </c>
      <c r="L380" s="30">
        <v>8370</v>
      </c>
    </row>
    <row r="381" spans="1:12" x14ac:dyDescent="0.4">
      <c r="A381" s="31">
        <v>380</v>
      </c>
      <c r="B381" s="31">
        <v>2025</v>
      </c>
      <c r="C381" s="31">
        <v>11</v>
      </c>
      <c r="D381" s="32" t="s">
        <v>85</v>
      </c>
      <c r="E381" s="32" t="s">
        <v>87</v>
      </c>
      <c r="F381" s="32" t="s">
        <v>71</v>
      </c>
      <c r="G381" s="32" t="s">
        <v>74</v>
      </c>
      <c r="H381" s="31">
        <v>24</v>
      </c>
      <c r="I381" s="30">
        <v>53100000</v>
      </c>
      <c r="J381" s="30">
        <v>18590000</v>
      </c>
      <c r="K381" s="30">
        <f t="shared" si="5"/>
        <v>34510000</v>
      </c>
      <c r="L381" s="30">
        <v>7590</v>
      </c>
    </row>
    <row r="382" spans="1:12" x14ac:dyDescent="0.4">
      <c r="A382" s="31">
        <v>381</v>
      </c>
      <c r="B382" s="31">
        <v>2025</v>
      </c>
      <c r="C382" s="31">
        <v>11</v>
      </c>
      <c r="D382" s="32" t="s">
        <v>85</v>
      </c>
      <c r="E382" s="32" t="s">
        <v>86</v>
      </c>
      <c r="F382" s="32" t="s">
        <v>71</v>
      </c>
      <c r="G382" s="32" t="s">
        <v>74</v>
      </c>
      <c r="H382" s="31">
        <v>18</v>
      </c>
      <c r="I382" s="30">
        <v>54200000</v>
      </c>
      <c r="J382" s="30">
        <v>20050000</v>
      </c>
      <c r="K382" s="30">
        <f t="shared" si="5"/>
        <v>34150000</v>
      </c>
      <c r="L382" s="30">
        <v>7740</v>
      </c>
    </row>
    <row r="383" spans="1:12" x14ac:dyDescent="0.4">
      <c r="A383" s="31">
        <v>382</v>
      </c>
      <c r="B383" s="31">
        <v>2025</v>
      </c>
      <c r="C383" s="31">
        <v>11</v>
      </c>
      <c r="D383" s="32" t="s">
        <v>85</v>
      </c>
      <c r="E383" s="32" t="s">
        <v>84</v>
      </c>
      <c r="F383" s="32" t="s">
        <v>71</v>
      </c>
      <c r="G383" s="32" t="s">
        <v>76</v>
      </c>
      <c r="H383" s="31">
        <v>19</v>
      </c>
      <c r="I383" s="30">
        <v>48600000</v>
      </c>
      <c r="J383" s="30">
        <v>17980000</v>
      </c>
      <c r="K383" s="30">
        <f t="shared" si="5"/>
        <v>30620000</v>
      </c>
      <c r="L383" s="30">
        <v>7280</v>
      </c>
    </row>
    <row r="384" spans="1:12" x14ac:dyDescent="0.4">
      <c r="A384" s="31">
        <v>383</v>
      </c>
      <c r="B384" s="31">
        <v>2025</v>
      </c>
      <c r="C384" s="31">
        <v>11</v>
      </c>
      <c r="D384" s="32" t="s">
        <v>82</v>
      </c>
      <c r="E384" s="32" t="s">
        <v>83</v>
      </c>
      <c r="F384" s="32" t="s">
        <v>71</v>
      </c>
      <c r="G384" s="32" t="s">
        <v>74</v>
      </c>
      <c r="H384" s="31">
        <v>20</v>
      </c>
      <c r="I384" s="30">
        <v>53900000</v>
      </c>
      <c r="J384" s="30">
        <v>19940000</v>
      </c>
      <c r="K384" s="30">
        <f t="shared" si="5"/>
        <v>33960000</v>
      </c>
      <c r="L384" s="30">
        <v>7700</v>
      </c>
    </row>
    <row r="385" spans="1:12" x14ac:dyDescent="0.4">
      <c r="A385" s="31">
        <v>384</v>
      </c>
      <c r="B385" s="31">
        <v>2025</v>
      </c>
      <c r="C385" s="31">
        <v>11</v>
      </c>
      <c r="D385" s="32" t="s">
        <v>82</v>
      </c>
      <c r="E385" s="32" t="s">
        <v>81</v>
      </c>
      <c r="F385" s="32" t="s">
        <v>71</v>
      </c>
      <c r="G385" s="32" t="s">
        <v>80</v>
      </c>
      <c r="H385" s="31">
        <v>18</v>
      </c>
      <c r="I385" s="30">
        <v>42900000</v>
      </c>
      <c r="J385" s="30">
        <v>15870000</v>
      </c>
      <c r="K385" s="30">
        <f t="shared" si="5"/>
        <v>27030000</v>
      </c>
      <c r="L385" s="30">
        <v>6130</v>
      </c>
    </row>
    <row r="386" spans="1:12" x14ac:dyDescent="0.4">
      <c r="A386" s="31">
        <v>385</v>
      </c>
      <c r="B386" s="31">
        <v>2025</v>
      </c>
      <c r="C386" s="31">
        <v>11</v>
      </c>
      <c r="D386" s="32" t="s">
        <v>78</v>
      </c>
      <c r="E386" s="32" t="s">
        <v>79</v>
      </c>
      <c r="F386" s="32" t="s">
        <v>71</v>
      </c>
      <c r="G386" s="32" t="s">
        <v>70</v>
      </c>
      <c r="H386" s="31">
        <v>21</v>
      </c>
      <c r="I386" s="30">
        <v>49100000</v>
      </c>
      <c r="J386" s="30">
        <v>18170000</v>
      </c>
      <c r="K386" s="30">
        <f t="shared" ref="K386:K449" si="6">I386-J386</f>
        <v>30930000</v>
      </c>
      <c r="L386" s="30">
        <v>6550</v>
      </c>
    </row>
    <row r="387" spans="1:12" x14ac:dyDescent="0.4">
      <c r="A387" s="31">
        <v>386</v>
      </c>
      <c r="B387" s="31">
        <v>2025</v>
      </c>
      <c r="C387" s="31">
        <v>11</v>
      </c>
      <c r="D387" s="32" t="s">
        <v>78</v>
      </c>
      <c r="E387" s="32" t="s">
        <v>77</v>
      </c>
      <c r="F387" s="32" t="s">
        <v>71</v>
      </c>
      <c r="G387" s="32" t="s">
        <v>76</v>
      </c>
      <c r="H387" s="31">
        <v>17</v>
      </c>
      <c r="I387" s="30">
        <v>42800000</v>
      </c>
      <c r="J387" s="30">
        <v>15840000</v>
      </c>
      <c r="K387" s="30">
        <f t="shared" si="6"/>
        <v>26960000</v>
      </c>
      <c r="L387" s="30">
        <v>6410</v>
      </c>
    </row>
    <row r="388" spans="1:12" x14ac:dyDescent="0.4">
      <c r="A388" s="31">
        <v>387</v>
      </c>
      <c r="B388" s="31">
        <v>2025</v>
      </c>
      <c r="C388" s="31">
        <v>11</v>
      </c>
      <c r="D388" s="32" t="s">
        <v>73</v>
      </c>
      <c r="E388" s="32" t="s">
        <v>75</v>
      </c>
      <c r="F388" s="32" t="s">
        <v>71</v>
      </c>
      <c r="G388" s="32" t="s">
        <v>74</v>
      </c>
      <c r="H388" s="31">
        <v>19</v>
      </c>
      <c r="I388" s="30">
        <v>51300000</v>
      </c>
      <c r="J388" s="30">
        <v>18980000</v>
      </c>
      <c r="K388" s="30">
        <f t="shared" si="6"/>
        <v>32320000</v>
      </c>
      <c r="L388" s="30">
        <v>7330</v>
      </c>
    </row>
    <row r="389" spans="1:12" x14ac:dyDescent="0.4">
      <c r="A389" s="31">
        <v>388</v>
      </c>
      <c r="B389" s="31">
        <v>2025</v>
      </c>
      <c r="C389" s="31">
        <v>11</v>
      </c>
      <c r="D389" s="32" t="s">
        <v>73</v>
      </c>
      <c r="E389" s="32" t="s">
        <v>72</v>
      </c>
      <c r="F389" s="32" t="s">
        <v>71</v>
      </c>
      <c r="G389" s="32" t="s">
        <v>70</v>
      </c>
      <c r="H389" s="31">
        <v>22</v>
      </c>
      <c r="I389" s="30">
        <v>45600000</v>
      </c>
      <c r="J389" s="30">
        <v>16870000</v>
      </c>
      <c r="K389" s="30">
        <f t="shared" si="6"/>
        <v>28730000</v>
      </c>
      <c r="L389" s="30">
        <v>6080</v>
      </c>
    </row>
    <row r="390" spans="1:12" x14ac:dyDescent="0.4">
      <c r="A390" s="31">
        <v>389</v>
      </c>
      <c r="B390" s="31">
        <v>2025</v>
      </c>
      <c r="C390" s="31">
        <v>11</v>
      </c>
      <c r="D390" s="32" t="s">
        <v>123</v>
      </c>
      <c r="E390" s="32" t="s">
        <v>122</v>
      </c>
      <c r="F390" s="32" t="s">
        <v>71</v>
      </c>
      <c r="G390" s="32" t="s">
        <v>70</v>
      </c>
      <c r="H390" s="31">
        <v>20</v>
      </c>
      <c r="I390" s="30">
        <v>47800000</v>
      </c>
      <c r="J390" s="30">
        <v>17690000</v>
      </c>
      <c r="K390" s="30">
        <f t="shared" si="6"/>
        <v>30110000</v>
      </c>
      <c r="L390" s="30">
        <v>6370</v>
      </c>
    </row>
    <row r="391" spans="1:12" x14ac:dyDescent="0.4">
      <c r="A391" s="31">
        <v>390</v>
      </c>
      <c r="B391" s="31">
        <v>2025</v>
      </c>
      <c r="C391" s="31">
        <v>11</v>
      </c>
      <c r="D391" s="32" t="s">
        <v>121</v>
      </c>
      <c r="E391" s="32" t="s">
        <v>120</v>
      </c>
      <c r="F391" s="32" t="s">
        <v>71</v>
      </c>
      <c r="G391" s="32" t="s">
        <v>80</v>
      </c>
      <c r="H391" s="31">
        <v>24</v>
      </c>
      <c r="I391" s="30">
        <v>45900000</v>
      </c>
      <c r="J391" s="30">
        <v>16980000</v>
      </c>
      <c r="K391" s="30">
        <f t="shared" si="6"/>
        <v>28920000</v>
      </c>
      <c r="L391" s="30">
        <v>6560</v>
      </c>
    </row>
    <row r="392" spans="1:12" x14ac:dyDescent="0.4">
      <c r="A392" s="31">
        <v>391</v>
      </c>
      <c r="B392" s="31">
        <v>2025</v>
      </c>
      <c r="C392" s="31">
        <v>11</v>
      </c>
      <c r="D392" s="32" t="s">
        <v>118</v>
      </c>
      <c r="E392" s="32" t="s">
        <v>119</v>
      </c>
      <c r="F392" s="32" t="s">
        <v>71</v>
      </c>
      <c r="G392" s="32" t="s">
        <v>74</v>
      </c>
      <c r="H392" s="31">
        <v>18</v>
      </c>
      <c r="I392" s="30">
        <v>43700000</v>
      </c>
      <c r="J392" s="30">
        <v>16170000</v>
      </c>
      <c r="K392" s="30">
        <f t="shared" si="6"/>
        <v>27530000</v>
      </c>
      <c r="L392" s="30">
        <v>6240</v>
      </c>
    </row>
    <row r="393" spans="1:12" x14ac:dyDescent="0.4">
      <c r="A393" s="31">
        <v>392</v>
      </c>
      <c r="B393" s="31">
        <v>2025</v>
      </c>
      <c r="C393" s="31">
        <v>11</v>
      </c>
      <c r="D393" s="32" t="s">
        <v>118</v>
      </c>
      <c r="E393" s="32" t="s">
        <v>117</v>
      </c>
      <c r="F393" s="32" t="s">
        <v>71</v>
      </c>
      <c r="G393" s="32" t="s">
        <v>74</v>
      </c>
      <c r="H393" s="31">
        <v>16</v>
      </c>
      <c r="I393" s="30">
        <v>35500000</v>
      </c>
      <c r="J393" s="30">
        <v>13140000</v>
      </c>
      <c r="K393" s="30">
        <f t="shared" si="6"/>
        <v>22360000</v>
      </c>
      <c r="L393" s="30">
        <v>5070</v>
      </c>
    </row>
    <row r="394" spans="1:12" x14ac:dyDescent="0.4">
      <c r="A394" s="31">
        <v>393</v>
      </c>
      <c r="B394" s="31">
        <v>2025</v>
      </c>
      <c r="C394" s="31">
        <v>11</v>
      </c>
      <c r="D394" s="32" t="s">
        <v>116</v>
      </c>
      <c r="E394" s="32" t="s">
        <v>115</v>
      </c>
      <c r="F394" s="32" t="s">
        <v>71</v>
      </c>
      <c r="G394" s="32" t="s">
        <v>74</v>
      </c>
      <c r="H394" s="31">
        <v>19</v>
      </c>
      <c r="I394" s="30">
        <v>45400000</v>
      </c>
      <c r="J394" s="30">
        <v>16800000</v>
      </c>
      <c r="K394" s="30">
        <f t="shared" si="6"/>
        <v>28600000</v>
      </c>
      <c r="L394" s="30">
        <v>6490</v>
      </c>
    </row>
    <row r="395" spans="1:12" x14ac:dyDescent="0.4">
      <c r="A395" s="31">
        <v>394</v>
      </c>
      <c r="B395" s="31">
        <v>2025</v>
      </c>
      <c r="C395" s="31">
        <v>11</v>
      </c>
      <c r="D395" s="32" t="s">
        <v>113</v>
      </c>
      <c r="E395" s="32" t="s">
        <v>114</v>
      </c>
      <c r="F395" s="32" t="s">
        <v>71</v>
      </c>
      <c r="G395" s="32" t="s">
        <v>74</v>
      </c>
      <c r="H395" s="31">
        <v>20</v>
      </c>
      <c r="I395" s="30">
        <v>46300000</v>
      </c>
      <c r="J395" s="30">
        <v>17130000</v>
      </c>
      <c r="K395" s="30">
        <f t="shared" si="6"/>
        <v>29170000</v>
      </c>
      <c r="L395" s="30">
        <v>6610</v>
      </c>
    </row>
    <row r="396" spans="1:12" x14ac:dyDescent="0.4">
      <c r="A396" s="31">
        <v>395</v>
      </c>
      <c r="B396" s="31">
        <v>2025</v>
      </c>
      <c r="C396" s="31">
        <v>11</v>
      </c>
      <c r="D396" s="32" t="s">
        <v>113</v>
      </c>
      <c r="E396" s="32" t="s">
        <v>112</v>
      </c>
      <c r="F396" s="32" t="s">
        <v>71</v>
      </c>
      <c r="G396" s="32" t="s">
        <v>80</v>
      </c>
      <c r="H396" s="31">
        <v>17</v>
      </c>
      <c r="I396" s="30">
        <v>39800000</v>
      </c>
      <c r="J396" s="30">
        <v>14730000</v>
      </c>
      <c r="K396" s="30">
        <f t="shared" si="6"/>
        <v>25070000</v>
      </c>
      <c r="L396" s="30">
        <v>5690</v>
      </c>
    </row>
    <row r="397" spans="1:12" x14ac:dyDescent="0.4">
      <c r="A397" s="31">
        <v>396</v>
      </c>
      <c r="B397" s="31">
        <v>2025</v>
      </c>
      <c r="C397" s="31">
        <v>11</v>
      </c>
      <c r="D397" s="32" t="s">
        <v>111</v>
      </c>
      <c r="E397" s="32" t="s">
        <v>110</v>
      </c>
      <c r="F397" s="32" t="s">
        <v>71</v>
      </c>
      <c r="G397" s="32" t="s">
        <v>74</v>
      </c>
      <c r="H397" s="31">
        <v>18</v>
      </c>
      <c r="I397" s="30">
        <v>42300000</v>
      </c>
      <c r="J397" s="30">
        <v>15650000</v>
      </c>
      <c r="K397" s="30">
        <f t="shared" si="6"/>
        <v>26650000</v>
      </c>
      <c r="L397" s="30">
        <v>6040</v>
      </c>
    </row>
    <row r="398" spans="1:12" x14ac:dyDescent="0.4">
      <c r="A398" s="31">
        <v>397</v>
      </c>
      <c r="B398" s="31">
        <v>2025</v>
      </c>
      <c r="C398" s="31">
        <v>12</v>
      </c>
      <c r="D398" s="32" t="s">
        <v>94</v>
      </c>
      <c r="E398" s="32" t="s">
        <v>101</v>
      </c>
      <c r="F398" s="32" t="s">
        <v>71</v>
      </c>
      <c r="G398" s="32" t="s">
        <v>70</v>
      </c>
      <c r="H398" s="31">
        <v>28</v>
      </c>
      <c r="I398" s="30">
        <v>76800000</v>
      </c>
      <c r="J398" s="30">
        <v>28420000</v>
      </c>
      <c r="K398" s="30">
        <f t="shared" si="6"/>
        <v>48380000</v>
      </c>
      <c r="L398" s="30">
        <v>10250</v>
      </c>
    </row>
    <row r="399" spans="1:12" x14ac:dyDescent="0.4">
      <c r="A399" s="31">
        <v>398</v>
      </c>
      <c r="B399" s="31">
        <v>2025</v>
      </c>
      <c r="C399" s="31">
        <v>12</v>
      </c>
      <c r="D399" s="32" t="s">
        <v>94</v>
      </c>
      <c r="E399" s="32" t="s">
        <v>100</v>
      </c>
      <c r="F399" s="32" t="s">
        <v>71</v>
      </c>
      <c r="G399" s="32" t="s">
        <v>74</v>
      </c>
      <c r="H399" s="31">
        <v>22</v>
      </c>
      <c r="I399" s="30">
        <v>86800000</v>
      </c>
      <c r="J399" s="30">
        <v>30380000</v>
      </c>
      <c r="K399" s="30">
        <f t="shared" si="6"/>
        <v>56420000</v>
      </c>
      <c r="L399" s="30">
        <v>12320</v>
      </c>
    </row>
    <row r="400" spans="1:12" x14ac:dyDescent="0.4">
      <c r="A400" s="31">
        <v>399</v>
      </c>
      <c r="B400" s="31">
        <v>2025</v>
      </c>
      <c r="C400" s="31">
        <v>12</v>
      </c>
      <c r="D400" s="32" t="s">
        <v>94</v>
      </c>
      <c r="E400" s="32" t="s">
        <v>99</v>
      </c>
      <c r="F400" s="32" t="s">
        <v>98</v>
      </c>
      <c r="G400" s="32" t="s">
        <v>74</v>
      </c>
      <c r="H400" s="31">
        <v>32</v>
      </c>
      <c r="I400" s="30">
        <v>100500000</v>
      </c>
      <c r="J400" s="30">
        <v>35180000</v>
      </c>
      <c r="K400" s="30">
        <f t="shared" si="6"/>
        <v>65320000</v>
      </c>
      <c r="L400" s="30">
        <v>14360</v>
      </c>
    </row>
    <row r="401" spans="1:12" x14ac:dyDescent="0.4">
      <c r="A401" s="31">
        <v>400</v>
      </c>
      <c r="B401" s="31">
        <v>2025</v>
      </c>
      <c r="C401" s="31">
        <v>12</v>
      </c>
      <c r="D401" s="32" t="s">
        <v>94</v>
      </c>
      <c r="E401" s="32" t="s">
        <v>96</v>
      </c>
      <c r="F401" s="32" t="s">
        <v>71</v>
      </c>
      <c r="G401" s="32" t="s">
        <v>70</v>
      </c>
      <c r="H401" s="31">
        <v>25</v>
      </c>
      <c r="I401" s="30">
        <v>71200000</v>
      </c>
      <c r="J401" s="30">
        <v>26340000</v>
      </c>
      <c r="K401" s="30">
        <f t="shared" si="6"/>
        <v>44860000</v>
      </c>
      <c r="L401" s="30">
        <v>9500</v>
      </c>
    </row>
    <row r="402" spans="1:12" x14ac:dyDescent="0.4">
      <c r="A402" s="31">
        <v>401</v>
      </c>
      <c r="B402" s="31">
        <v>2025</v>
      </c>
      <c r="C402" s="31">
        <v>12</v>
      </c>
      <c r="D402" s="32" t="s">
        <v>94</v>
      </c>
      <c r="E402" s="32" t="s">
        <v>95</v>
      </c>
      <c r="F402" s="32" t="s">
        <v>71</v>
      </c>
      <c r="G402" s="32" t="s">
        <v>74</v>
      </c>
      <c r="H402" s="31">
        <v>20</v>
      </c>
      <c r="I402" s="30">
        <v>73200000</v>
      </c>
      <c r="J402" s="30">
        <v>25620000</v>
      </c>
      <c r="K402" s="30">
        <f t="shared" si="6"/>
        <v>47580000</v>
      </c>
      <c r="L402" s="30">
        <v>10460</v>
      </c>
    </row>
    <row r="403" spans="1:12" x14ac:dyDescent="0.4">
      <c r="A403" s="31">
        <v>402</v>
      </c>
      <c r="B403" s="31">
        <v>2025</v>
      </c>
      <c r="C403" s="31">
        <v>12</v>
      </c>
      <c r="D403" s="32" t="s">
        <v>94</v>
      </c>
      <c r="E403" s="32" t="s">
        <v>93</v>
      </c>
      <c r="F403" s="32" t="s">
        <v>71</v>
      </c>
      <c r="G403" s="32" t="s">
        <v>80</v>
      </c>
      <c r="H403" s="31">
        <v>18</v>
      </c>
      <c r="I403" s="30">
        <v>50200000</v>
      </c>
      <c r="J403" s="30">
        <v>18570000</v>
      </c>
      <c r="K403" s="30">
        <f t="shared" si="6"/>
        <v>31630000</v>
      </c>
      <c r="L403" s="30">
        <v>7170</v>
      </c>
    </row>
    <row r="404" spans="1:12" x14ac:dyDescent="0.4">
      <c r="A404" s="31">
        <v>403</v>
      </c>
      <c r="B404" s="31">
        <v>2025</v>
      </c>
      <c r="C404" s="31">
        <v>12</v>
      </c>
      <c r="D404" s="32" t="s">
        <v>94</v>
      </c>
      <c r="E404" s="32" t="s">
        <v>133</v>
      </c>
      <c r="F404" s="32" t="s">
        <v>71</v>
      </c>
      <c r="G404" s="32" t="s">
        <v>76</v>
      </c>
      <c r="H404" s="31">
        <v>20</v>
      </c>
      <c r="I404" s="30">
        <v>51800000</v>
      </c>
      <c r="J404" s="30">
        <v>19170000</v>
      </c>
      <c r="K404" s="30">
        <f t="shared" si="6"/>
        <v>32630000</v>
      </c>
      <c r="L404" s="30">
        <v>7760</v>
      </c>
    </row>
    <row r="405" spans="1:12" x14ac:dyDescent="0.4">
      <c r="A405" s="31">
        <v>404</v>
      </c>
      <c r="B405" s="31">
        <v>2025</v>
      </c>
      <c r="C405" s="31">
        <v>12</v>
      </c>
      <c r="D405" s="32" t="s">
        <v>94</v>
      </c>
      <c r="E405" s="32" t="s">
        <v>132</v>
      </c>
      <c r="F405" s="32" t="s">
        <v>71</v>
      </c>
      <c r="G405" s="32" t="s">
        <v>70</v>
      </c>
      <c r="H405" s="31">
        <v>24</v>
      </c>
      <c r="I405" s="30">
        <v>66800000</v>
      </c>
      <c r="J405" s="30">
        <v>24720000</v>
      </c>
      <c r="K405" s="30">
        <f t="shared" si="6"/>
        <v>42080000</v>
      </c>
      <c r="L405" s="30">
        <v>8910</v>
      </c>
    </row>
    <row r="406" spans="1:12" x14ac:dyDescent="0.4">
      <c r="A406" s="31">
        <v>405</v>
      </c>
      <c r="B406" s="31">
        <v>2025</v>
      </c>
      <c r="C406" s="31">
        <v>12</v>
      </c>
      <c r="D406" s="32" t="s">
        <v>94</v>
      </c>
      <c r="E406" s="32" t="s">
        <v>131</v>
      </c>
      <c r="F406" s="32" t="s">
        <v>71</v>
      </c>
      <c r="G406" s="32" t="s">
        <v>70</v>
      </c>
      <c r="H406" s="31">
        <v>26</v>
      </c>
      <c r="I406" s="30">
        <v>68900000</v>
      </c>
      <c r="J406" s="30">
        <v>25490000</v>
      </c>
      <c r="K406" s="30">
        <f t="shared" si="6"/>
        <v>43410000</v>
      </c>
      <c r="L406" s="30">
        <v>9190</v>
      </c>
    </row>
    <row r="407" spans="1:12" x14ac:dyDescent="0.4">
      <c r="A407" s="31">
        <v>406</v>
      </c>
      <c r="B407" s="31">
        <v>2025</v>
      </c>
      <c r="C407" s="31">
        <v>12</v>
      </c>
      <c r="D407" s="32" t="s">
        <v>90</v>
      </c>
      <c r="E407" s="32" t="s">
        <v>130</v>
      </c>
      <c r="F407" s="32" t="s">
        <v>71</v>
      </c>
      <c r="G407" s="32" t="s">
        <v>74</v>
      </c>
      <c r="H407" s="31">
        <v>22</v>
      </c>
      <c r="I407" s="30">
        <v>64500000</v>
      </c>
      <c r="J407" s="30">
        <v>23870000</v>
      </c>
      <c r="K407" s="30">
        <f t="shared" si="6"/>
        <v>40630000</v>
      </c>
      <c r="L407" s="30">
        <v>9210</v>
      </c>
    </row>
    <row r="408" spans="1:12" x14ac:dyDescent="0.4">
      <c r="A408" s="31">
        <v>407</v>
      </c>
      <c r="B408" s="31">
        <v>2025</v>
      </c>
      <c r="C408" s="31">
        <v>12</v>
      </c>
      <c r="D408" s="32" t="s">
        <v>90</v>
      </c>
      <c r="E408" s="32" t="s">
        <v>92</v>
      </c>
      <c r="F408" s="32" t="s">
        <v>71</v>
      </c>
      <c r="G408" s="32" t="s">
        <v>70</v>
      </c>
      <c r="H408" s="31">
        <v>30</v>
      </c>
      <c r="I408" s="30">
        <v>72100000</v>
      </c>
      <c r="J408" s="30">
        <v>26680000</v>
      </c>
      <c r="K408" s="30">
        <f t="shared" si="6"/>
        <v>45420000</v>
      </c>
      <c r="L408" s="30">
        <v>9610</v>
      </c>
    </row>
    <row r="409" spans="1:12" x14ac:dyDescent="0.4">
      <c r="A409" s="31">
        <v>408</v>
      </c>
      <c r="B409" s="31">
        <v>2025</v>
      </c>
      <c r="C409" s="31">
        <v>12</v>
      </c>
      <c r="D409" s="32" t="s">
        <v>90</v>
      </c>
      <c r="E409" s="32" t="s">
        <v>129</v>
      </c>
      <c r="F409" s="32" t="s">
        <v>71</v>
      </c>
      <c r="G409" s="32" t="s">
        <v>80</v>
      </c>
      <c r="H409" s="31">
        <v>20</v>
      </c>
      <c r="I409" s="30">
        <v>46100000</v>
      </c>
      <c r="J409" s="30">
        <v>17060000</v>
      </c>
      <c r="K409" s="30">
        <f t="shared" si="6"/>
        <v>29040000</v>
      </c>
      <c r="L409" s="30">
        <v>6590</v>
      </c>
    </row>
    <row r="410" spans="1:12" x14ac:dyDescent="0.4">
      <c r="A410" s="31">
        <v>409</v>
      </c>
      <c r="B410" s="31">
        <v>2025</v>
      </c>
      <c r="C410" s="31">
        <v>12</v>
      </c>
      <c r="D410" s="32" t="s">
        <v>90</v>
      </c>
      <c r="E410" s="32" t="s">
        <v>128</v>
      </c>
      <c r="F410" s="32" t="s">
        <v>71</v>
      </c>
      <c r="G410" s="32" t="s">
        <v>80</v>
      </c>
      <c r="H410" s="31">
        <v>22</v>
      </c>
      <c r="I410" s="30">
        <v>52100000</v>
      </c>
      <c r="J410" s="30">
        <v>19280000</v>
      </c>
      <c r="K410" s="30">
        <f t="shared" si="6"/>
        <v>32820000</v>
      </c>
      <c r="L410" s="30">
        <v>7440</v>
      </c>
    </row>
    <row r="411" spans="1:12" x14ac:dyDescent="0.4">
      <c r="A411" s="31">
        <v>410</v>
      </c>
      <c r="B411" s="31">
        <v>2025</v>
      </c>
      <c r="C411" s="31">
        <v>12</v>
      </c>
      <c r="D411" s="32" t="s">
        <v>90</v>
      </c>
      <c r="E411" s="32" t="s">
        <v>91</v>
      </c>
      <c r="F411" s="32" t="s">
        <v>71</v>
      </c>
      <c r="G411" s="32" t="s">
        <v>80</v>
      </c>
      <c r="H411" s="31">
        <v>18</v>
      </c>
      <c r="I411" s="30">
        <v>44200000</v>
      </c>
      <c r="J411" s="30">
        <v>16350000</v>
      </c>
      <c r="K411" s="30">
        <f t="shared" si="6"/>
        <v>27850000</v>
      </c>
      <c r="L411" s="30">
        <v>6310</v>
      </c>
    </row>
    <row r="412" spans="1:12" x14ac:dyDescent="0.4">
      <c r="A412" s="31">
        <v>411</v>
      </c>
      <c r="B412" s="31">
        <v>2025</v>
      </c>
      <c r="C412" s="31">
        <v>12</v>
      </c>
      <c r="D412" s="32" t="s">
        <v>90</v>
      </c>
      <c r="E412" s="32" t="s">
        <v>89</v>
      </c>
      <c r="F412" s="32" t="s">
        <v>71</v>
      </c>
      <c r="G412" s="32" t="s">
        <v>74</v>
      </c>
      <c r="H412" s="31">
        <v>19</v>
      </c>
      <c r="I412" s="30">
        <v>57800000</v>
      </c>
      <c r="J412" s="30">
        <v>21390000</v>
      </c>
      <c r="K412" s="30">
        <f t="shared" si="6"/>
        <v>36410000</v>
      </c>
      <c r="L412" s="30">
        <v>8260</v>
      </c>
    </row>
    <row r="413" spans="1:12" x14ac:dyDescent="0.4">
      <c r="A413" s="31">
        <v>412</v>
      </c>
      <c r="B413" s="31">
        <v>2025</v>
      </c>
      <c r="C413" s="31">
        <v>12</v>
      </c>
      <c r="D413" s="32" t="s">
        <v>125</v>
      </c>
      <c r="E413" s="32" t="s">
        <v>127</v>
      </c>
      <c r="F413" s="32" t="s">
        <v>71</v>
      </c>
      <c r="G413" s="32" t="s">
        <v>74</v>
      </c>
      <c r="H413" s="31">
        <v>21</v>
      </c>
      <c r="I413" s="30">
        <v>62800000</v>
      </c>
      <c r="J413" s="30">
        <v>23240000</v>
      </c>
      <c r="K413" s="30">
        <f t="shared" si="6"/>
        <v>39560000</v>
      </c>
      <c r="L413" s="30">
        <v>8970</v>
      </c>
    </row>
    <row r="414" spans="1:12" x14ac:dyDescent="0.4">
      <c r="A414" s="31">
        <v>413</v>
      </c>
      <c r="B414" s="31">
        <v>2025</v>
      </c>
      <c r="C414" s="31">
        <v>12</v>
      </c>
      <c r="D414" s="32" t="s">
        <v>125</v>
      </c>
      <c r="E414" s="32" t="s">
        <v>126</v>
      </c>
      <c r="F414" s="32" t="s">
        <v>71</v>
      </c>
      <c r="G414" s="32" t="s">
        <v>70</v>
      </c>
      <c r="H414" s="31">
        <v>25</v>
      </c>
      <c r="I414" s="30">
        <v>56900000</v>
      </c>
      <c r="J414" s="30">
        <v>21050000</v>
      </c>
      <c r="K414" s="30">
        <f t="shared" si="6"/>
        <v>35850000</v>
      </c>
      <c r="L414" s="30">
        <v>7590</v>
      </c>
    </row>
    <row r="415" spans="1:12" x14ac:dyDescent="0.4">
      <c r="A415" s="31">
        <v>414</v>
      </c>
      <c r="B415" s="31">
        <v>2025</v>
      </c>
      <c r="C415" s="31">
        <v>12</v>
      </c>
      <c r="D415" s="32" t="s">
        <v>125</v>
      </c>
      <c r="E415" s="32" t="s">
        <v>124</v>
      </c>
      <c r="F415" s="32" t="s">
        <v>98</v>
      </c>
      <c r="G415" s="32" t="s">
        <v>74</v>
      </c>
      <c r="H415" s="31">
        <v>35</v>
      </c>
      <c r="I415" s="30">
        <v>113500000</v>
      </c>
      <c r="J415" s="30">
        <v>39730000</v>
      </c>
      <c r="K415" s="30">
        <f t="shared" si="6"/>
        <v>73770000</v>
      </c>
      <c r="L415" s="30">
        <v>16210</v>
      </c>
    </row>
    <row r="416" spans="1:12" x14ac:dyDescent="0.4">
      <c r="A416" s="31">
        <v>415</v>
      </c>
      <c r="B416" s="31">
        <v>2025</v>
      </c>
      <c r="C416" s="31">
        <v>12</v>
      </c>
      <c r="D416" s="32" t="s">
        <v>85</v>
      </c>
      <c r="E416" s="32" t="s">
        <v>88</v>
      </c>
      <c r="F416" s="32" t="s">
        <v>71</v>
      </c>
      <c r="G416" s="32" t="s">
        <v>74</v>
      </c>
      <c r="H416" s="31">
        <v>20</v>
      </c>
      <c r="I416" s="30">
        <v>59800000</v>
      </c>
      <c r="J416" s="30">
        <v>22130000</v>
      </c>
      <c r="K416" s="30">
        <f t="shared" si="6"/>
        <v>37670000</v>
      </c>
      <c r="L416" s="30">
        <v>8540</v>
      </c>
    </row>
    <row r="417" spans="1:12" x14ac:dyDescent="0.4">
      <c r="A417" s="31">
        <v>416</v>
      </c>
      <c r="B417" s="31">
        <v>2025</v>
      </c>
      <c r="C417" s="31">
        <v>12</v>
      </c>
      <c r="D417" s="32" t="s">
        <v>85</v>
      </c>
      <c r="E417" s="32" t="s">
        <v>87</v>
      </c>
      <c r="F417" s="32" t="s">
        <v>71</v>
      </c>
      <c r="G417" s="32" t="s">
        <v>74</v>
      </c>
      <c r="H417" s="31">
        <v>24</v>
      </c>
      <c r="I417" s="30">
        <v>50800000</v>
      </c>
      <c r="J417" s="30">
        <v>17780000</v>
      </c>
      <c r="K417" s="30">
        <f t="shared" si="6"/>
        <v>33020000</v>
      </c>
      <c r="L417" s="30">
        <v>7260</v>
      </c>
    </row>
    <row r="418" spans="1:12" x14ac:dyDescent="0.4">
      <c r="A418" s="31">
        <v>417</v>
      </c>
      <c r="B418" s="31">
        <v>2025</v>
      </c>
      <c r="C418" s="31">
        <v>12</v>
      </c>
      <c r="D418" s="32" t="s">
        <v>85</v>
      </c>
      <c r="E418" s="32" t="s">
        <v>86</v>
      </c>
      <c r="F418" s="32" t="s">
        <v>71</v>
      </c>
      <c r="G418" s="32" t="s">
        <v>74</v>
      </c>
      <c r="H418" s="31">
        <v>18</v>
      </c>
      <c r="I418" s="30">
        <v>55500000</v>
      </c>
      <c r="J418" s="30">
        <v>20540000</v>
      </c>
      <c r="K418" s="30">
        <f t="shared" si="6"/>
        <v>34960000</v>
      </c>
      <c r="L418" s="30">
        <v>7930</v>
      </c>
    </row>
    <row r="419" spans="1:12" x14ac:dyDescent="0.4">
      <c r="A419" s="31">
        <v>418</v>
      </c>
      <c r="B419" s="31">
        <v>2025</v>
      </c>
      <c r="C419" s="31">
        <v>12</v>
      </c>
      <c r="D419" s="32" t="s">
        <v>85</v>
      </c>
      <c r="E419" s="32" t="s">
        <v>84</v>
      </c>
      <c r="F419" s="32" t="s">
        <v>71</v>
      </c>
      <c r="G419" s="32" t="s">
        <v>76</v>
      </c>
      <c r="H419" s="31">
        <v>19</v>
      </c>
      <c r="I419" s="30">
        <v>44800000</v>
      </c>
      <c r="J419" s="30">
        <v>16580000</v>
      </c>
      <c r="K419" s="30">
        <f t="shared" si="6"/>
        <v>28220000</v>
      </c>
      <c r="L419" s="30">
        <v>6710</v>
      </c>
    </row>
    <row r="420" spans="1:12" x14ac:dyDescent="0.4">
      <c r="A420" s="31">
        <v>419</v>
      </c>
      <c r="B420" s="31">
        <v>2025</v>
      </c>
      <c r="C420" s="31">
        <v>12</v>
      </c>
      <c r="D420" s="32" t="s">
        <v>82</v>
      </c>
      <c r="E420" s="32" t="s">
        <v>83</v>
      </c>
      <c r="F420" s="32" t="s">
        <v>71</v>
      </c>
      <c r="G420" s="32" t="s">
        <v>74</v>
      </c>
      <c r="H420" s="31">
        <v>20</v>
      </c>
      <c r="I420" s="30">
        <v>55100000</v>
      </c>
      <c r="J420" s="30">
        <v>20390000</v>
      </c>
      <c r="K420" s="30">
        <f t="shared" si="6"/>
        <v>34710000</v>
      </c>
      <c r="L420" s="30">
        <v>7870</v>
      </c>
    </row>
    <row r="421" spans="1:12" x14ac:dyDescent="0.4">
      <c r="A421" s="31">
        <v>420</v>
      </c>
      <c r="B421" s="31">
        <v>2025</v>
      </c>
      <c r="C421" s="31">
        <v>12</v>
      </c>
      <c r="D421" s="32" t="s">
        <v>82</v>
      </c>
      <c r="E421" s="32" t="s">
        <v>81</v>
      </c>
      <c r="F421" s="32" t="s">
        <v>71</v>
      </c>
      <c r="G421" s="32" t="s">
        <v>80</v>
      </c>
      <c r="H421" s="31">
        <v>18</v>
      </c>
      <c r="I421" s="30">
        <v>41900000</v>
      </c>
      <c r="J421" s="30">
        <v>15500000</v>
      </c>
      <c r="K421" s="30">
        <f t="shared" si="6"/>
        <v>26400000</v>
      </c>
      <c r="L421" s="30">
        <v>5990</v>
      </c>
    </row>
    <row r="422" spans="1:12" x14ac:dyDescent="0.4">
      <c r="A422" s="31">
        <v>421</v>
      </c>
      <c r="B422" s="31">
        <v>2025</v>
      </c>
      <c r="C422" s="31">
        <v>12</v>
      </c>
      <c r="D422" s="32" t="s">
        <v>78</v>
      </c>
      <c r="E422" s="32" t="s">
        <v>79</v>
      </c>
      <c r="F422" s="32" t="s">
        <v>71</v>
      </c>
      <c r="G422" s="32" t="s">
        <v>70</v>
      </c>
      <c r="H422" s="31">
        <v>21</v>
      </c>
      <c r="I422" s="30">
        <v>48300000</v>
      </c>
      <c r="J422" s="30">
        <v>17870000</v>
      </c>
      <c r="K422" s="30">
        <f t="shared" si="6"/>
        <v>30430000</v>
      </c>
      <c r="L422" s="30">
        <v>6440</v>
      </c>
    </row>
    <row r="423" spans="1:12" x14ac:dyDescent="0.4">
      <c r="A423" s="31">
        <v>422</v>
      </c>
      <c r="B423" s="31">
        <v>2025</v>
      </c>
      <c r="C423" s="31">
        <v>12</v>
      </c>
      <c r="D423" s="32" t="s">
        <v>78</v>
      </c>
      <c r="E423" s="32" t="s">
        <v>77</v>
      </c>
      <c r="F423" s="32" t="s">
        <v>71</v>
      </c>
      <c r="G423" s="32" t="s">
        <v>76</v>
      </c>
      <c r="H423" s="31">
        <v>17</v>
      </c>
      <c r="I423" s="30">
        <v>39200000</v>
      </c>
      <c r="J423" s="30">
        <v>14500000</v>
      </c>
      <c r="K423" s="30">
        <f t="shared" si="6"/>
        <v>24700000</v>
      </c>
      <c r="L423" s="30">
        <v>5870</v>
      </c>
    </row>
    <row r="424" spans="1:12" x14ac:dyDescent="0.4">
      <c r="A424" s="31">
        <v>423</v>
      </c>
      <c r="B424" s="31">
        <v>2025</v>
      </c>
      <c r="C424" s="31">
        <v>12</v>
      </c>
      <c r="D424" s="32" t="s">
        <v>73</v>
      </c>
      <c r="E424" s="32" t="s">
        <v>75</v>
      </c>
      <c r="F424" s="32" t="s">
        <v>71</v>
      </c>
      <c r="G424" s="32" t="s">
        <v>74</v>
      </c>
      <c r="H424" s="31">
        <v>19</v>
      </c>
      <c r="I424" s="30">
        <v>52500000</v>
      </c>
      <c r="J424" s="30">
        <v>19430000</v>
      </c>
      <c r="K424" s="30">
        <f t="shared" si="6"/>
        <v>33070000</v>
      </c>
      <c r="L424" s="30">
        <v>7500</v>
      </c>
    </row>
    <row r="425" spans="1:12" x14ac:dyDescent="0.4">
      <c r="A425" s="31">
        <v>424</v>
      </c>
      <c r="B425" s="31">
        <v>2025</v>
      </c>
      <c r="C425" s="31">
        <v>12</v>
      </c>
      <c r="D425" s="32" t="s">
        <v>73</v>
      </c>
      <c r="E425" s="32" t="s">
        <v>72</v>
      </c>
      <c r="F425" s="32" t="s">
        <v>71</v>
      </c>
      <c r="G425" s="32" t="s">
        <v>70</v>
      </c>
      <c r="H425" s="31">
        <v>22</v>
      </c>
      <c r="I425" s="30">
        <v>44900000</v>
      </c>
      <c r="J425" s="30">
        <v>16610000</v>
      </c>
      <c r="K425" s="30">
        <f t="shared" si="6"/>
        <v>28290000</v>
      </c>
      <c r="L425" s="30">
        <v>5990</v>
      </c>
    </row>
    <row r="426" spans="1:12" x14ac:dyDescent="0.4">
      <c r="A426" s="31">
        <v>425</v>
      </c>
      <c r="B426" s="31">
        <v>2025</v>
      </c>
      <c r="C426" s="31">
        <v>12</v>
      </c>
      <c r="D426" s="32" t="s">
        <v>123</v>
      </c>
      <c r="E426" s="32" t="s">
        <v>122</v>
      </c>
      <c r="F426" s="32" t="s">
        <v>71</v>
      </c>
      <c r="G426" s="32" t="s">
        <v>70</v>
      </c>
      <c r="H426" s="31">
        <v>20</v>
      </c>
      <c r="I426" s="30">
        <v>46900000</v>
      </c>
      <c r="J426" s="30">
        <v>17350000</v>
      </c>
      <c r="K426" s="30">
        <f t="shared" si="6"/>
        <v>29550000</v>
      </c>
      <c r="L426" s="30">
        <v>6250</v>
      </c>
    </row>
    <row r="427" spans="1:12" x14ac:dyDescent="0.4">
      <c r="A427" s="31">
        <v>426</v>
      </c>
      <c r="B427" s="31">
        <v>2025</v>
      </c>
      <c r="C427" s="31">
        <v>12</v>
      </c>
      <c r="D427" s="32" t="s">
        <v>121</v>
      </c>
      <c r="E427" s="32" t="s">
        <v>120</v>
      </c>
      <c r="F427" s="32" t="s">
        <v>71</v>
      </c>
      <c r="G427" s="32" t="s">
        <v>80</v>
      </c>
      <c r="H427" s="31">
        <v>24</v>
      </c>
      <c r="I427" s="30">
        <v>44900000</v>
      </c>
      <c r="J427" s="30">
        <v>16610000</v>
      </c>
      <c r="K427" s="30">
        <f t="shared" si="6"/>
        <v>28290000</v>
      </c>
      <c r="L427" s="30">
        <v>6410</v>
      </c>
    </row>
    <row r="428" spans="1:12" x14ac:dyDescent="0.4">
      <c r="A428" s="31">
        <v>427</v>
      </c>
      <c r="B428" s="31">
        <v>2025</v>
      </c>
      <c r="C428" s="31">
        <v>12</v>
      </c>
      <c r="D428" s="32" t="s">
        <v>118</v>
      </c>
      <c r="E428" s="32" t="s">
        <v>119</v>
      </c>
      <c r="F428" s="32" t="s">
        <v>71</v>
      </c>
      <c r="G428" s="32" t="s">
        <v>74</v>
      </c>
      <c r="H428" s="31">
        <v>18</v>
      </c>
      <c r="I428" s="30">
        <v>44800000</v>
      </c>
      <c r="J428" s="30">
        <v>16580000</v>
      </c>
      <c r="K428" s="30">
        <f t="shared" si="6"/>
        <v>28220000</v>
      </c>
      <c r="L428" s="30">
        <v>6400</v>
      </c>
    </row>
    <row r="429" spans="1:12" x14ac:dyDescent="0.4">
      <c r="A429" s="31">
        <v>428</v>
      </c>
      <c r="B429" s="31">
        <v>2025</v>
      </c>
      <c r="C429" s="31">
        <v>12</v>
      </c>
      <c r="D429" s="32" t="s">
        <v>118</v>
      </c>
      <c r="E429" s="32" t="s">
        <v>117</v>
      </c>
      <c r="F429" s="32" t="s">
        <v>71</v>
      </c>
      <c r="G429" s="32" t="s">
        <v>74</v>
      </c>
      <c r="H429" s="31">
        <v>16</v>
      </c>
      <c r="I429" s="30">
        <v>34200000</v>
      </c>
      <c r="J429" s="30">
        <v>12650000</v>
      </c>
      <c r="K429" s="30">
        <f t="shared" si="6"/>
        <v>21550000</v>
      </c>
      <c r="L429" s="30">
        <v>4890</v>
      </c>
    </row>
    <row r="430" spans="1:12" x14ac:dyDescent="0.4">
      <c r="A430" s="31">
        <v>429</v>
      </c>
      <c r="B430" s="31">
        <v>2025</v>
      </c>
      <c r="C430" s="31">
        <v>12</v>
      </c>
      <c r="D430" s="32" t="s">
        <v>116</v>
      </c>
      <c r="E430" s="32" t="s">
        <v>115</v>
      </c>
      <c r="F430" s="32" t="s">
        <v>71</v>
      </c>
      <c r="G430" s="32" t="s">
        <v>74</v>
      </c>
      <c r="H430" s="31">
        <v>19</v>
      </c>
      <c r="I430" s="30">
        <v>46500000</v>
      </c>
      <c r="J430" s="30">
        <v>17210000</v>
      </c>
      <c r="K430" s="30">
        <f t="shared" si="6"/>
        <v>29290000</v>
      </c>
      <c r="L430" s="30">
        <v>6640</v>
      </c>
    </row>
    <row r="431" spans="1:12" x14ac:dyDescent="0.4">
      <c r="A431" s="31">
        <v>430</v>
      </c>
      <c r="B431" s="31">
        <v>2025</v>
      </c>
      <c r="C431" s="31">
        <v>12</v>
      </c>
      <c r="D431" s="32" t="s">
        <v>113</v>
      </c>
      <c r="E431" s="32" t="s">
        <v>114</v>
      </c>
      <c r="F431" s="32" t="s">
        <v>71</v>
      </c>
      <c r="G431" s="32" t="s">
        <v>74</v>
      </c>
      <c r="H431" s="31">
        <v>20</v>
      </c>
      <c r="I431" s="30">
        <v>47400000</v>
      </c>
      <c r="J431" s="30">
        <v>17540000</v>
      </c>
      <c r="K431" s="30">
        <f t="shared" si="6"/>
        <v>29860000</v>
      </c>
      <c r="L431" s="30">
        <v>6770</v>
      </c>
    </row>
    <row r="432" spans="1:12" x14ac:dyDescent="0.4">
      <c r="A432" s="31">
        <v>431</v>
      </c>
      <c r="B432" s="31">
        <v>2025</v>
      </c>
      <c r="C432" s="31">
        <v>12</v>
      </c>
      <c r="D432" s="32" t="s">
        <v>113</v>
      </c>
      <c r="E432" s="32" t="s">
        <v>112</v>
      </c>
      <c r="F432" s="32" t="s">
        <v>71</v>
      </c>
      <c r="G432" s="32" t="s">
        <v>80</v>
      </c>
      <c r="H432" s="31">
        <v>17</v>
      </c>
      <c r="I432" s="30">
        <v>38900000</v>
      </c>
      <c r="J432" s="30">
        <v>14390000</v>
      </c>
      <c r="K432" s="30">
        <f t="shared" si="6"/>
        <v>24510000</v>
      </c>
      <c r="L432" s="30">
        <v>5560</v>
      </c>
    </row>
    <row r="433" spans="1:12" x14ac:dyDescent="0.4">
      <c r="A433" s="31">
        <v>432</v>
      </c>
      <c r="B433" s="31">
        <v>2025</v>
      </c>
      <c r="C433" s="31">
        <v>12</v>
      </c>
      <c r="D433" s="32" t="s">
        <v>111</v>
      </c>
      <c r="E433" s="32" t="s">
        <v>110</v>
      </c>
      <c r="F433" s="32" t="s">
        <v>71</v>
      </c>
      <c r="G433" s="32" t="s">
        <v>74</v>
      </c>
      <c r="H433" s="31">
        <v>18</v>
      </c>
      <c r="I433" s="30">
        <v>43200000</v>
      </c>
      <c r="J433" s="30">
        <v>15980000</v>
      </c>
      <c r="K433" s="30">
        <f t="shared" si="6"/>
        <v>27220000</v>
      </c>
      <c r="L433" s="30">
        <v>6170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55FC6-DAC0-481E-A532-5DD6972624E9}">
  <dimension ref="A1:U100"/>
  <sheetViews>
    <sheetView zoomScale="55" zoomScaleNormal="55" workbookViewId="0"/>
  </sheetViews>
  <sheetFormatPr defaultRowHeight="17.399999999999999" x14ac:dyDescent="0.4"/>
  <cols>
    <col min="1" max="1" width="0.5" customWidth="1"/>
    <col min="2" max="2" width="33.19921875" bestFit="1" customWidth="1"/>
    <col min="3" max="3" width="15" bestFit="1" customWidth="1"/>
    <col min="4" max="4" width="31" bestFit="1" customWidth="1"/>
    <col min="5" max="5" width="11.59765625" bestFit="1" customWidth="1"/>
    <col min="6" max="6" width="8.5" bestFit="1" customWidth="1"/>
    <col min="7" max="7" width="0.5" customWidth="1"/>
    <col min="8" max="8" width="24.3984375" bestFit="1" customWidth="1"/>
    <col min="9" max="9" width="7.3984375" bestFit="1" customWidth="1"/>
    <col min="10" max="10" width="16" bestFit="1" customWidth="1"/>
    <col min="11" max="11" width="19.69921875" bestFit="1" customWidth="1"/>
    <col min="12" max="12" width="11.59765625" bestFit="1" customWidth="1"/>
    <col min="13" max="13" width="9.19921875" bestFit="1" customWidth="1"/>
    <col min="14" max="15" width="0.5" customWidth="1"/>
    <col min="16" max="21" width="2.3984375" customWidth="1"/>
  </cols>
  <sheetData>
    <row r="1" spans="1:21" ht="8.1" customHeight="1" x14ac:dyDescent="0.4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</row>
    <row r="2" spans="1:21" ht="50.1" customHeight="1" x14ac:dyDescent="0.4">
      <c r="A2" s="34"/>
      <c r="B2" s="73" t="s">
        <v>167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34"/>
      <c r="O2" s="34"/>
      <c r="P2" s="34"/>
      <c r="Q2" s="34"/>
      <c r="R2" s="34"/>
      <c r="S2" s="34"/>
      <c r="T2" s="34"/>
      <c r="U2" s="34"/>
    </row>
    <row r="3" spans="1:21" ht="8.1" customHeight="1" x14ac:dyDescent="0.4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21" ht="20.100000000000001" customHeight="1" x14ac:dyDescent="0.4">
      <c r="A4" s="34"/>
      <c r="B4" s="74" t="s">
        <v>166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34"/>
      <c r="O4" s="34"/>
      <c r="P4" s="34"/>
      <c r="Q4" s="34"/>
      <c r="R4" s="34"/>
      <c r="S4" s="34"/>
      <c r="T4" s="34"/>
      <c r="U4" s="34"/>
    </row>
    <row r="5" spans="1:21" ht="12" customHeight="1" x14ac:dyDescent="0.4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</row>
    <row r="6" spans="1:21" ht="18" customHeight="1" x14ac:dyDescent="0.4">
      <c r="A6" s="34"/>
      <c r="B6" s="55" t="s">
        <v>165</v>
      </c>
      <c r="C6" s="54"/>
      <c r="D6" s="55" t="s">
        <v>164</v>
      </c>
      <c r="E6" s="54"/>
      <c r="F6" s="53"/>
      <c r="G6" s="34"/>
      <c r="H6" s="55" t="s">
        <v>163</v>
      </c>
      <c r="I6" s="53"/>
      <c r="J6" s="34"/>
      <c r="K6" s="55" t="s">
        <v>162</v>
      </c>
      <c r="L6" s="54"/>
      <c r="M6" s="53"/>
      <c r="N6" s="34"/>
      <c r="O6" s="34"/>
      <c r="P6" s="34"/>
      <c r="Q6" s="34"/>
      <c r="R6" s="34"/>
      <c r="S6" s="34"/>
      <c r="T6" s="34"/>
      <c r="U6" s="34"/>
    </row>
    <row r="7" spans="1:21" ht="32.1" customHeight="1" x14ac:dyDescent="0.4">
      <c r="A7" s="34"/>
      <c r="B7" s="51">
        <f>SUM('3. 대시보드'!I2:I433)</f>
        <v>26800300000</v>
      </c>
      <c r="C7" s="50"/>
      <c r="D7" s="51">
        <f>SUM('3. 대시보드'!J2:J433)</f>
        <v>9807610000</v>
      </c>
      <c r="E7" s="50"/>
      <c r="F7" s="49"/>
      <c r="G7" s="34"/>
      <c r="H7" s="52">
        <f>SUM('3. 대시보드'!L2:L433)</f>
        <v>3771260</v>
      </c>
      <c r="I7" s="49"/>
      <c r="J7" s="34"/>
      <c r="K7" s="51">
        <f>SUM('3. 대시보드'!I2:I433)/SUM('3. 대시보드'!L2:L433)</f>
        <v>7106.4577886435836</v>
      </c>
      <c r="L7" s="50"/>
      <c r="M7" s="49"/>
      <c r="N7" s="34"/>
      <c r="O7" s="34"/>
      <c r="P7" s="34"/>
      <c r="Q7" s="34"/>
      <c r="R7" s="34"/>
      <c r="S7" s="34"/>
      <c r="T7" s="34"/>
      <c r="U7" s="34"/>
    </row>
    <row r="8" spans="1:21" ht="21.9" customHeight="1" x14ac:dyDescent="0.4">
      <c r="A8" s="34"/>
      <c r="B8" s="48" t="str">
        <f>"매장 수: " &amp; COUNTA('3. 대시보드'!E2:E433) &amp; " 건 (월별 누적)"</f>
        <v>매장 수: 432 건 (월별 누적)</v>
      </c>
      <c r="C8" s="47"/>
      <c r="D8" s="48" t="str">
        <f>"담배 매출 비중: " &amp; TEXT(SUM('3. 대시보드'!J2:J433)/SUM('3. 대시보드'!I2:I433),"0.0%")</f>
        <v>담배 매출 비중: 36.6%</v>
      </c>
      <c r="E8" s="47"/>
      <c r="F8" s="46"/>
      <c r="G8" s="34"/>
      <c r="H8" s="48" t="str">
        <f>"월평균 고객: " &amp; TEXT(SUM('3. 대시보드'!L2:L433)/COUNTA('3. 대시보드'!E2:E433),"#,##0") &amp; " 명/매장"</f>
        <v>월평균 고객: 8,730 명/매장</v>
      </c>
      <c r="I8" s="46"/>
      <c r="J8" s="34"/>
      <c r="K8" s="48" t="str">
        <f>"고객 1인당 평균 결제액"</f>
        <v>고객 1인당 평균 결제액</v>
      </c>
      <c r="L8" s="47"/>
      <c r="M8" s="46"/>
      <c r="N8" s="34"/>
      <c r="O8" s="34"/>
      <c r="P8" s="34"/>
      <c r="Q8" s="34"/>
      <c r="R8" s="34"/>
      <c r="S8" s="34"/>
      <c r="T8" s="34"/>
      <c r="U8" s="34"/>
    </row>
    <row r="9" spans="1:21" ht="9.9" customHeight="1" x14ac:dyDescent="0.4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</row>
    <row r="10" spans="1:21" ht="27.9" customHeight="1" x14ac:dyDescent="0.4">
      <c r="A10" s="34"/>
      <c r="B10" s="72" t="s">
        <v>161</v>
      </c>
      <c r="C10" s="72"/>
      <c r="D10" s="72"/>
      <c r="E10" s="72"/>
      <c r="F10" s="72"/>
      <c r="G10" s="34"/>
      <c r="H10" s="72" t="s">
        <v>160</v>
      </c>
      <c r="I10" s="72"/>
      <c r="J10" s="72"/>
      <c r="K10" s="72"/>
      <c r="L10" s="72"/>
      <c r="M10" s="72"/>
      <c r="N10" s="34"/>
      <c r="O10" s="34"/>
      <c r="P10" s="34"/>
      <c r="Q10" s="34"/>
      <c r="R10" s="34"/>
      <c r="S10" s="34"/>
      <c r="T10" s="34"/>
      <c r="U10" s="34"/>
    </row>
    <row r="11" spans="1:21" ht="26.1" customHeight="1" x14ac:dyDescent="0.4">
      <c r="A11" s="34"/>
      <c r="B11" s="45" t="s">
        <v>159</v>
      </c>
      <c r="C11" s="45" t="s">
        <v>105</v>
      </c>
      <c r="D11" s="45" t="s">
        <v>158</v>
      </c>
      <c r="E11" s="45" t="s">
        <v>157</v>
      </c>
      <c r="F11" s="45" t="s">
        <v>148</v>
      </c>
      <c r="G11" s="34"/>
      <c r="H11" s="44" t="s">
        <v>107</v>
      </c>
      <c r="I11" s="44" t="s">
        <v>151</v>
      </c>
      <c r="J11" s="44" t="s">
        <v>105</v>
      </c>
      <c r="K11" s="44" t="s">
        <v>156</v>
      </c>
      <c r="L11" s="44" t="s">
        <v>155</v>
      </c>
      <c r="M11" s="44" t="s">
        <v>154</v>
      </c>
      <c r="N11" s="34"/>
      <c r="O11" s="34"/>
      <c r="P11" s="34"/>
      <c r="Q11" s="34"/>
      <c r="R11" s="34"/>
      <c r="S11" s="34"/>
      <c r="T11" s="34"/>
      <c r="U11" s="34"/>
    </row>
    <row r="12" spans="1:21" ht="21.9" customHeight="1" x14ac:dyDescent="0.4">
      <c r="A12" s="34"/>
      <c r="B12" s="40" t="str" cm="1">
        <f t="array" ref="B12:B24">_xlfn.UNIQUE('3. 대시보드'!D2:D433)</f>
        <v>서울</v>
      </c>
      <c r="C12" s="38">
        <f>SUMIFS('3. 대시보드'!I:I,'3. 대시보드'!D:D,B12)</f>
        <v>8317200000</v>
      </c>
      <c r="D12" s="38">
        <f>SUMIFS('3. 대시보드'!J:J,'3. 대시보드'!D:D,B12)</f>
        <v>3012970000</v>
      </c>
      <c r="E12" s="38">
        <f>SUMIFS('3. 대시보드'!L:L,'3. 대시보드'!D:D,B12)</f>
        <v>1156850</v>
      </c>
      <c r="F12" s="38">
        <f t="shared" ref="F12:F24" si="0">IFERROR(C12/E12,0)</f>
        <v>7189.5232744089553</v>
      </c>
      <c r="G12" s="34"/>
      <c r="H12" s="40" t="str" cm="1">
        <f t="array" ref="H12:H15">_xlfn.UNIQUE('3. 대시보드'!G2:G433)</f>
        <v>오피스</v>
      </c>
      <c r="I12" s="39">
        <f>COUNTIFS('3. 대시보드'!G:G,H12)</f>
        <v>108</v>
      </c>
      <c r="J12" s="38">
        <f>SUMIFS('3. 대시보드'!I:I,'3. 대시보드'!G:G,H12)</f>
        <v>7270900000</v>
      </c>
      <c r="K12" s="43">
        <f>IFERROR(SUMIFS('3. 대시보드'!J:J,'3. 대시보드'!G:G,H12)/J12,0)</f>
        <v>0.37001746688855575</v>
      </c>
      <c r="L12" s="38">
        <f>IFERROR(J12/SUMIFS('3. 대시보드'!L:L,'3. 대시보드'!G:G,H12),0)</f>
        <v>7497.6282791618542</v>
      </c>
      <c r="M12" s="43">
        <f>IFERROR(J12/SUM('3. 대시보드'!I2:I433),0)</f>
        <v>0.27129920187460588</v>
      </c>
      <c r="N12" s="34"/>
      <c r="O12" s="34"/>
      <c r="P12" s="34"/>
      <c r="Q12" s="34"/>
      <c r="R12" s="34"/>
      <c r="S12" s="34"/>
      <c r="T12" s="34"/>
      <c r="U12" s="34"/>
    </row>
    <row r="13" spans="1:21" ht="21.9" customHeight="1" x14ac:dyDescent="0.4">
      <c r="A13" s="34"/>
      <c r="B13" s="36" t="str">
        <v>경기</v>
      </c>
      <c r="C13" s="35">
        <f>SUMIFS('3. 대시보드'!I:I,'3. 대시보드'!D:D,B13)</f>
        <v>4370100000</v>
      </c>
      <c r="D13" s="35">
        <f>SUMIFS('3. 대시보드'!J:J,'3. 대시보드'!D:D,B13)</f>
        <v>1617060000</v>
      </c>
      <c r="E13" s="35">
        <f>SUMIFS('3. 대시보드'!L:L,'3. 대시보드'!D:D,B13)</f>
        <v>615250</v>
      </c>
      <c r="F13" s="35">
        <f t="shared" si="0"/>
        <v>7102.9662738724091</v>
      </c>
      <c r="G13" s="34"/>
      <c r="H13" s="36" t="str">
        <v>유흥</v>
      </c>
      <c r="I13" s="37">
        <f>COUNTIFS('3. 대시보드'!G:G,H13)</f>
        <v>204</v>
      </c>
      <c r="J13" s="35">
        <f>SUMIFS('3. 대시보드'!I:I,'3. 대시보드'!G:G,H13)</f>
        <v>13504800000</v>
      </c>
      <c r="K13" s="42">
        <f>IFERROR(SUMIFS('3. 대시보드'!J:J,'3. 대시보드'!G:G,H13)/J13,0)</f>
        <v>0.36194612286002015</v>
      </c>
      <c r="L13" s="35">
        <f>IFERROR(J13/SUMIFS('3. 대시보드'!L:L,'3. 대시보드'!G:G,H13),0)</f>
        <v>7003.9467474340954</v>
      </c>
      <c r="M13" s="42">
        <f>IFERROR(J13/SUM('3. 대시보드'!I2:I433),0)</f>
        <v>0.50390480703574214</v>
      </c>
      <c r="N13" s="34"/>
      <c r="O13" s="34"/>
      <c r="P13" s="34"/>
      <c r="Q13" s="34"/>
      <c r="R13" s="34"/>
      <c r="S13" s="34"/>
      <c r="T13" s="34"/>
      <c r="U13" s="34"/>
    </row>
    <row r="14" spans="1:21" ht="21.9" customHeight="1" x14ac:dyDescent="0.4">
      <c r="A14" s="34"/>
      <c r="B14" s="36" t="str">
        <v>인천</v>
      </c>
      <c r="C14" s="35">
        <f>SUMIFS('3. 대시보드'!I:I,'3. 대시보드'!D:D,B14)</f>
        <v>2948600000</v>
      </c>
      <c r="D14" s="35">
        <f>SUMIFS('3. 대시보드'!J:J,'3. 대시보드'!D:D,B14)</f>
        <v>1062920000</v>
      </c>
      <c r="E14" s="35">
        <f>SUMIFS('3. 대시보드'!L:L,'3. 대시보드'!D:D,B14)</f>
        <v>414090</v>
      </c>
      <c r="F14" s="35">
        <f t="shared" si="0"/>
        <v>7120.6742495592744</v>
      </c>
      <c r="G14" s="34"/>
      <c r="H14" s="36" t="str">
        <v>주택</v>
      </c>
      <c r="I14" s="37">
        <f>COUNTIFS('3. 대시보드'!G:G,H14)</f>
        <v>84</v>
      </c>
      <c r="J14" s="35">
        <f>SUMIFS('3. 대시보드'!I:I,'3. 대시보드'!G:G,H14)</f>
        <v>4207500000</v>
      </c>
      <c r="K14" s="42">
        <f>IFERROR(SUMIFS('3. 대시보드'!J:J,'3. 대시보드'!G:G,H14)/J14,0)</f>
        <v>0.37002020202020203</v>
      </c>
      <c r="L14" s="35">
        <f>IFERROR(J14/SUMIFS('3. 대시보드'!L:L,'3. 대시보드'!G:G,H14),0)</f>
        <v>6999.9001796765824</v>
      </c>
      <c r="M14" s="42">
        <f>IFERROR(J14/SUM('3. 대시보드'!I2:I433),0)</f>
        <v>0.15699451125547101</v>
      </c>
      <c r="N14" s="34"/>
      <c r="O14" s="34"/>
      <c r="P14" s="34"/>
      <c r="Q14" s="34"/>
      <c r="R14" s="34"/>
      <c r="S14" s="34"/>
      <c r="T14" s="34"/>
      <c r="U14" s="34"/>
    </row>
    <row r="15" spans="1:21" ht="21.9" customHeight="1" x14ac:dyDescent="0.4">
      <c r="A15" s="34"/>
      <c r="B15" s="36" t="str">
        <v>부산</v>
      </c>
      <c r="C15" s="35">
        <f>SUMIFS('3. 대시보드'!I:I,'3. 대시보드'!D:D,B15)</f>
        <v>2891500000</v>
      </c>
      <c r="D15" s="35">
        <f>SUMIFS('3. 대시보드'!J:J,'3. 대시보드'!D:D,B15)</f>
        <v>1053540000</v>
      </c>
      <c r="E15" s="35">
        <f>SUMIFS('3. 대시보드'!L:L,'3. 대시보드'!D:D,B15)</f>
        <v>417220</v>
      </c>
      <c r="F15" s="35">
        <f t="shared" si="0"/>
        <v>6930.3964335362634</v>
      </c>
      <c r="G15" s="34"/>
      <c r="H15" s="36" t="str">
        <v>학원</v>
      </c>
      <c r="I15" s="37">
        <f>COUNTIFS('3. 대시보드'!G:G,H15)</f>
        <v>36</v>
      </c>
      <c r="J15" s="35">
        <f>SUMIFS('3. 대시보드'!I:I,'3. 대시보드'!G:G,H15)</f>
        <v>1817100000</v>
      </c>
      <c r="K15" s="42">
        <f>IFERROR(SUMIFS('3. 대시보드'!J:J,'3. 대시보드'!G:G,H15)/J15,0)</f>
        <v>0.37002916735457597</v>
      </c>
      <c r="L15" s="35">
        <f>IFERROR(J15/SUMIFS('3. 대시보드'!L:L,'3. 대시보드'!G:G,H15),0)</f>
        <v>6674.3801652892562</v>
      </c>
      <c r="M15" s="42">
        <f>IFERROR(J15/SUM('3. 대시보드'!I2:I433),0)</f>
        <v>6.7801479834180958E-2</v>
      </c>
      <c r="N15" s="34"/>
      <c r="O15" s="34"/>
      <c r="P15" s="34"/>
      <c r="Q15" s="34"/>
      <c r="R15" s="34"/>
      <c r="S15" s="34"/>
      <c r="T15" s="34"/>
      <c r="U15" s="34"/>
    </row>
    <row r="16" spans="1:21" ht="21.9" customHeight="1" x14ac:dyDescent="0.4">
      <c r="A16" s="34"/>
      <c r="B16" s="36" t="str">
        <v>대구</v>
      </c>
      <c r="C16" s="35">
        <f>SUMIFS('3. 대시보드'!I:I,'3. 대시보드'!D:D,B16)</f>
        <v>1256000000</v>
      </c>
      <c r="D16" s="35">
        <f>SUMIFS('3. 대시보드'!J:J,'3. 대시보드'!D:D,B16)</f>
        <v>464740000</v>
      </c>
      <c r="E16" s="35">
        <f>SUMIFS('3. 대시보드'!L:L,'3. 대시보드'!D:D,B16)</f>
        <v>179440</v>
      </c>
      <c r="F16" s="35">
        <f t="shared" si="0"/>
        <v>6999.5541685242979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</row>
    <row r="17" spans="1:21" ht="27.9" customHeight="1" x14ac:dyDescent="0.4">
      <c r="A17" s="34"/>
      <c r="B17" s="36" t="str">
        <v>대전</v>
      </c>
      <c r="C17" s="35">
        <f>SUMIFS('3. 대시보드'!I:I,'3. 대시보드'!D:D,B17)</f>
        <v>1160300000</v>
      </c>
      <c r="D17" s="35">
        <f>SUMIFS('3. 대시보드'!J:J,'3. 대시보드'!D:D,B17)</f>
        <v>429350000</v>
      </c>
      <c r="E17" s="35">
        <f>SUMIFS('3. 대시보드'!L:L,'3. 대시보드'!D:D,B17)</f>
        <v>163350</v>
      </c>
      <c r="F17" s="35">
        <f t="shared" si="0"/>
        <v>7103.1527395163757</v>
      </c>
      <c r="G17" s="34"/>
      <c r="H17" s="72" t="s">
        <v>153</v>
      </c>
      <c r="I17" s="72"/>
      <c r="J17" s="72"/>
      <c r="K17" s="72"/>
      <c r="L17" s="72"/>
      <c r="M17" s="72"/>
      <c r="N17" s="34"/>
      <c r="O17" s="34"/>
      <c r="P17" s="34"/>
      <c r="Q17" s="34"/>
      <c r="R17" s="34"/>
      <c r="S17" s="34"/>
      <c r="T17" s="34"/>
      <c r="U17" s="34"/>
    </row>
    <row r="18" spans="1:21" ht="26.1" customHeight="1" x14ac:dyDescent="0.4">
      <c r="A18" s="34"/>
      <c r="B18" s="36" t="str">
        <v>광주</v>
      </c>
      <c r="C18" s="35">
        <f>SUMIFS('3. 대시보드'!I:I,'3. 대시보드'!D:D,B18)</f>
        <v>1257800000</v>
      </c>
      <c r="D18" s="35">
        <f>SUMIFS('3. 대시보드'!J:J,'3. 대시보드'!D:D,B18)</f>
        <v>465400000</v>
      </c>
      <c r="E18" s="35">
        <f>SUMIFS('3. 대시보드'!L:L,'3. 대시보드'!D:D,B18)</f>
        <v>174020</v>
      </c>
      <c r="F18" s="35">
        <f t="shared" si="0"/>
        <v>7227.9048385243077</v>
      </c>
      <c r="G18" s="34"/>
      <c r="H18" s="41" t="s">
        <v>152</v>
      </c>
      <c r="I18" s="41" t="s">
        <v>151</v>
      </c>
      <c r="J18" s="41" t="s">
        <v>105</v>
      </c>
      <c r="K18" s="41" t="s">
        <v>150</v>
      </c>
      <c r="L18" s="41" t="s">
        <v>149</v>
      </c>
      <c r="M18" s="41" t="s">
        <v>148</v>
      </c>
      <c r="N18" s="34"/>
      <c r="O18" s="34"/>
      <c r="P18" s="34"/>
      <c r="Q18" s="34"/>
      <c r="R18" s="34"/>
      <c r="S18" s="34"/>
      <c r="T18" s="34"/>
      <c r="U18" s="34"/>
    </row>
    <row r="19" spans="1:21" ht="21.9" customHeight="1" x14ac:dyDescent="0.4">
      <c r="A19" s="34"/>
      <c r="B19" s="36" t="str">
        <v>울산</v>
      </c>
      <c r="C19" s="35">
        <f>SUMIFS('3. 대시보드'!I:I,'3. 대시보드'!D:D,B19)</f>
        <v>619100000</v>
      </c>
      <c r="D19" s="35">
        <f>SUMIFS('3. 대시보드'!J:J,'3. 대시보드'!D:D,B19)</f>
        <v>229070000</v>
      </c>
      <c r="E19" s="35">
        <f>SUMIFS('3. 대시보드'!L:L,'3. 대시보드'!D:D,B19)</f>
        <v>82520</v>
      </c>
      <c r="F19" s="35">
        <f t="shared" si="0"/>
        <v>7502.4236548715462</v>
      </c>
      <c r="G19" s="34"/>
      <c r="H19" s="40" t="s">
        <v>147</v>
      </c>
      <c r="I19" s="39" cm="1">
        <f t="array" ref="I19">SUMPRODUCT(('3. 대시보드'!H2:H433&gt;=0)*('3. 대시보드'!H2:H433&lt;=19))</f>
        <v>156</v>
      </c>
      <c r="J19" s="38" cm="1">
        <f t="array" ref="J19">SUMPRODUCT(('3. 대시보드'!H2:H433&gt;=0)*('3. 대시보드'!H2:H433&lt;=19)*'3. 대시보드'!I2:I433)</f>
        <v>7818300000</v>
      </c>
      <c r="K19" s="38">
        <f>IFERROR(J19/I19,0)</f>
        <v>50117307.692307696</v>
      </c>
      <c r="L19" s="38" cm="1">
        <f t="array" ref="L19">IFERROR(J19/SUMPRODUCT(('3. 대시보드'!H2:H433&gt;=0)*('3. 대시보드'!H2:H433&lt;=19)*'3. 대시보드'!H2:H433),0)</f>
        <v>2784294.871794872</v>
      </c>
      <c r="M19" s="38" cm="1">
        <f t="array" ref="M19">IFERROR(J19/SUMPRODUCT(('3. 대시보드'!H2:H433&gt;=0)*('3. 대시보드'!H2:H433&lt;=19)*'3. 대시보드'!L2:L433),0)</f>
        <v>6951.5155287234702</v>
      </c>
      <c r="N19" s="34"/>
      <c r="O19" s="34"/>
      <c r="P19" s="34"/>
      <c r="Q19" s="34"/>
      <c r="R19" s="34"/>
      <c r="S19" s="34"/>
      <c r="T19" s="34"/>
      <c r="U19" s="34"/>
    </row>
    <row r="20" spans="1:21" ht="21.9" customHeight="1" x14ac:dyDescent="0.4">
      <c r="A20" s="34"/>
      <c r="B20" s="36" t="str">
        <v>세종</v>
      </c>
      <c r="C20" s="35">
        <f>SUMIFS('3. 대시보드'!I:I,'3. 대시보드'!D:D,B20)</f>
        <v>592700000</v>
      </c>
      <c r="D20" s="35">
        <f>SUMIFS('3. 대시보드'!J:J,'3. 대시보드'!D:D,B20)</f>
        <v>219310000</v>
      </c>
      <c r="E20" s="35">
        <f>SUMIFS('3. 대시보드'!L:L,'3. 대시보드'!D:D,B20)</f>
        <v>84670</v>
      </c>
      <c r="F20" s="35">
        <f t="shared" si="0"/>
        <v>7000.1181055863944</v>
      </c>
      <c r="G20" s="34"/>
      <c r="H20" s="36" t="s">
        <v>146</v>
      </c>
      <c r="I20" s="37" cm="1">
        <f t="array" ref="I20">SUMPRODUCT(('3. 대시보드'!H2:H433&gt;=20)*('3. 대시보드'!H2:H433&lt;=24))</f>
        <v>192</v>
      </c>
      <c r="J20" s="35" cm="1">
        <f t="array" ref="J20">SUMPRODUCT(('3. 대시보드'!H2:H433&gt;=20)*('3. 대시보드'!H2:H433&lt;=24)*'3. 대시보드'!I2:I433)</f>
        <v>11787800000</v>
      </c>
      <c r="K20" s="35">
        <f>IFERROR(J20/I20,0)</f>
        <v>61394791.666666664</v>
      </c>
      <c r="L20" s="35" cm="1">
        <f t="array" ref="L20">IFERROR(J20/SUMPRODUCT(('3. 대시보드'!H2:H433&gt;=20)*('3. 대시보드'!H2:H433&lt;=24)*'3. 대시보드'!H2:H433),0)</f>
        <v>2872270.9551656921</v>
      </c>
      <c r="M20" s="35" cm="1">
        <f t="array" ref="M20">IFERROR(J20/SUMPRODUCT(('3. 대시보드'!H2:H433&gt;=20)*('3. 대시보드'!H2:H433&lt;=24)*'3. 대시보드'!L2:L433),0)</f>
        <v>7093.3500219640027</v>
      </c>
      <c r="N20" s="34"/>
      <c r="O20" s="34"/>
      <c r="P20" s="34"/>
      <c r="Q20" s="34"/>
      <c r="R20" s="34"/>
      <c r="S20" s="34"/>
      <c r="T20" s="34"/>
      <c r="U20" s="34"/>
    </row>
    <row r="21" spans="1:21" ht="21.9" customHeight="1" x14ac:dyDescent="0.4">
      <c r="A21" s="34"/>
      <c r="B21" s="36" t="str">
        <v>강원</v>
      </c>
      <c r="C21" s="35">
        <f>SUMIFS('3. 대시보드'!I:I,'3. 대시보드'!D:D,B21)</f>
        <v>1135900000</v>
      </c>
      <c r="D21" s="35">
        <f>SUMIFS('3. 대시보드'!J:J,'3. 대시보드'!D:D,B21)</f>
        <v>420310000</v>
      </c>
      <c r="E21" s="35">
        <f>SUMIFS('3. 대시보드'!L:L,'3. 대시보드'!D:D,B21)</f>
        <v>162270</v>
      </c>
      <c r="F21" s="35">
        <f t="shared" si="0"/>
        <v>7000.0616256855856</v>
      </c>
      <c r="G21" s="34"/>
      <c r="H21" s="36" t="s">
        <v>145</v>
      </c>
      <c r="I21" s="37" cm="1">
        <f t="array" ref="I21">SUMPRODUCT(('3. 대시보드'!H2:H433&gt;=25)*('3. 대시보드'!H2:H433&lt;=29))</f>
        <v>48</v>
      </c>
      <c r="J21" s="35" cm="1">
        <f t="array" ref="J21">SUMPRODUCT(('3. 대시보드'!H2:H433&gt;=25)*('3. 대시보드'!H2:H433&lt;=29)*'3. 대시보드'!I2:I433)</f>
        <v>3606200000</v>
      </c>
      <c r="K21" s="35">
        <f>IFERROR(J21/I21,0)</f>
        <v>75129166.666666672</v>
      </c>
      <c r="L21" s="35" cm="1">
        <f t="array" ref="L21">IFERROR(J21/SUMPRODUCT(('3. 대시보드'!H2:H433&gt;=25)*('3. 대시보드'!H2:H433&lt;=29)*'3. 대시보드'!H2:H433),0)</f>
        <v>2889583.3333333335</v>
      </c>
      <c r="M21" s="35" cm="1">
        <f t="array" ref="M21">IFERROR(J21/SUMPRODUCT(('3. 대시보드'!H2:H433&gt;=25)*('3. 대시보드'!H2:H433&lt;=29)*'3. 대시보드'!L2:L433),0)</f>
        <v>7494.3369562958496</v>
      </c>
      <c r="N21" s="34"/>
      <c r="O21" s="34"/>
      <c r="P21" s="34"/>
      <c r="Q21" s="34"/>
      <c r="R21" s="34"/>
      <c r="S21" s="34"/>
      <c r="T21" s="34"/>
      <c r="U21" s="34"/>
    </row>
    <row r="22" spans="1:21" ht="21.9" customHeight="1" x14ac:dyDescent="0.4">
      <c r="A22" s="34"/>
      <c r="B22" s="36" t="str">
        <v>충북</v>
      </c>
      <c r="C22" s="35">
        <f>SUMIFS('3. 대시보드'!I:I,'3. 대시보드'!D:D,B22)</f>
        <v>588400000</v>
      </c>
      <c r="D22" s="35">
        <f>SUMIFS('3. 대시보드'!J:J,'3. 대시보드'!D:D,B22)</f>
        <v>217720000</v>
      </c>
      <c r="E22" s="35">
        <f>SUMIFS('3. 대시보드'!L:L,'3. 대시보드'!D:D,B22)</f>
        <v>84070</v>
      </c>
      <c r="F22" s="35">
        <f t="shared" si="0"/>
        <v>6998.9294635422866</v>
      </c>
      <c r="G22" s="34"/>
      <c r="H22" s="36" t="s">
        <v>144</v>
      </c>
      <c r="I22" s="37" cm="1">
        <f t="array" ref="I22">SUMPRODUCT(('3. 대시보드'!H2:H433&gt;=30)*('3. 대시보드'!H2:H433&lt;=999))</f>
        <v>36</v>
      </c>
      <c r="J22" s="35" cm="1">
        <f t="array" ref="J22">SUMPRODUCT(('3. 대시보드'!H2:H433&gt;=30)*('3. 대시보드'!H2:H433&lt;=999)*'3. 대시보드'!I2:I433)</f>
        <v>3588000000</v>
      </c>
      <c r="K22" s="35">
        <f>IFERROR(J22/I22,0)</f>
        <v>99666666.666666672</v>
      </c>
      <c r="L22" s="35" cm="1">
        <f t="array" ref="L22">IFERROR(J22/SUMPRODUCT(('3. 대시보드'!H2:H433&gt;=30)*('3. 대시보드'!H2:H433&lt;=999)*'3. 대시보드'!H2:H433),0)</f>
        <v>3082474.2268041237</v>
      </c>
      <c r="M22" s="35" cm="1">
        <f t="array" ref="M22">IFERROR(J22/SUMPRODUCT(('3. 대시보드'!H2:H433&gt;=30)*('3. 대시보드'!H2:H433&lt;=999)*'3. 대시보드'!L2:L433),0)</f>
        <v>7125.1265961038189</v>
      </c>
      <c r="N22" s="34"/>
      <c r="O22" s="34"/>
      <c r="P22" s="34"/>
      <c r="Q22" s="34"/>
      <c r="R22" s="34"/>
      <c r="S22" s="34"/>
      <c r="T22" s="34"/>
      <c r="U22" s="34"/>
    </row>
    <row r="23" spans="1:21" ht="21.9" customHeight="1" x14ac:dyDescent="0.4">
      <c r="A23" s="34"/>
      <c r="B23" s="36" t="str">
        <v>충남</v>
      </c>
      <c r="C23" s="35">
        <f>SUMIFS('3. 대시보드'!I:I,'3. 대시보드'!D:D,B23)</f>
        <v>1115000000</v>
      </c>
      <c r="D23" s="35">
        <f>SUMIFS('3. 대시보드'!J:J,'3. 대시보드'!D:D,B23)</f>
        <v>412560000</v>
      </c>
      <c r="E23" s="35">
        <f>SUMIFS('3. 대시보드'!L:L,'3. 대시보드'!D:D,B23)</f>
        <v>159280</v>
      </c>
      <c r="F23" s="35">
        <f t="shared" si="0"/>
        <v>7000.2511300853839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</row>
    <row r="24" spans="1:21" ht="21.9" customHeight="1" x14ac:dyDescent="0.4">
      <c r="A24" s="34"/>
      <c r="B24" s="36" t="str">
        <v>전북</v>
      </c>
      <c r="C24" s="35">
        <f>SUMIFS('3. 대시보드'!I:I,'3. 대시보드'!D:D,B24)</f>
        <v>547700000</v>
      </c>
      <c r="D24" s="35">
        <f>SUMIFS('3. 대시보드'!J:J,'3. 대시보드'!D:D,B24)</f>
        <v>202660000</v>
      </c>
      <c r="E24" s="35">
        <f>SUMIFS('3. 대시보드'!L:L,'3. 대시보드'!D:D,B24)</f>
        <v>78230</v>
      </c>
      <c r="F24" s="35">
        <f t="shared" si="0"/>
        <v>7001.1504537901064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</row>
    <row r="25" spans="1:21" ht="12" customHeight="1" x14ac:dyDescent="0.4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</row>
    <row r="26" spans="1:21" ht="27.9" customHeight="1" x14ac:dyDescent="0.4">
      <c r="A26" s="34"/>
      <c r="B26" s="72" t="s">
        <v>143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34"/>
      <c r="O26" s="34"/>
      <c r="P26" s="34"/>
      <c r="Q26" s="34"/>
      <c r="R26" s="34"/>
      <c r="S26" s="34"/>
      <c r="T26" s="34"/>
      <c r="U26" s="34"/>
    </row>
    <row r="27" spans="1:21" ht="27.9" customHeight="1" x14ac:dyDescent="0.4">
      <c r="A27" s="34"/>
      <c r="B27" s="64" t="s">
        <v>142</v>
      </c>
      <c r="C27" s="65"/>
      <c r="D27" s="66" t="str">
        <f>INDEX(B12:B24,MATCH(MAX(C12:C24),C12:C24,0)) &amp; " : ₩" &amp; TEXT(MAX(C12:C24),"#,##0")</f>
        <v>서울 : ₩8,317,200,000</v>
      </c>
      <c r="E27" s="66"/>
      <c r="F27" s="66"/>
      <c r="G27" s="66"/>
      <c r="H27" s="66"/>
      <c r="I27" s="66"/>
      <c r="J27" s="66"/>
      <c r="K27" s="66"/>
      <c r="L27" s="66"/>
      <c r="M27" s="67"/>
      <c r="N27" s="34"/>
      <c r="O27" s="34"/>
      <c r="P27" s="34"/>
      <c r="Q27" s="34"/>
      <c r="R27" s="34"/>
      <c r="S27" s="34"/>
      <c r="T27" s="34"/>
      <c r="U27" s="34"/>
    </row>
    <row r="28" spans="1:21" ht="27.9" customHeight="1" x14ac:dyDescent="0.4">
      <c r="A28" s="34"/>
      <c r="B28" s="68" t="s">
        <v>141</v>
      </c>
      <c r="C28" s="69"/>
      <c r="D28" s="66" t="str">
        <f>INDEX(H12:H15,MATCH(MAX(J12:J15),J12:J15,0)) &amp; " : 매출비중 " &amp; TEXT(MAX(J12:J15)/SUM('3. 대시보드'!I2:I433),"0.0%")</f>
        <v>유흥 : 매출비중 50.4%</v>
      </c>
      <c r="E28" s="66"/>
      <c r="F28" s="66"/>
      <c r="G28" s="66"/>
      <c r="H28" s="66"/>
      <c r="I28" s="66"/>
      <c r="J28" s="66"/>
      <c r="K28" s="66"/>
      <c r="L28" s="66"/>
      <c r="M28" s="67"/>
      <c r="N28" s="34"/>
      <c r="O28" s="34"/>
      <c r="P28" s="34"/>
      <c r="Q28" s="34"/>
      <c r="R28" s="34"/>
      <c r="S28" s="34"/>
      <c r="T28" s="34"/>
      <c r="U28" s="34"/>
    </row>
    <row r="29" spans="1:21" ht="27.9" customHeight="1" x14ac:dyDescent="0.4">
      <c r="A29" s="34"/>
      <c r="B29" s="70" t="s">
        <v>140</v>
      </c>
      <c r="C29" s="71"/>
      <c r="D29" s="66" t="str">
        <f>INDEX(H19:H22,MATCH(MAX(L19:L22),L19:L22,0)) &amp; " : 평당 ₩" &amp; TEXT(MAX(L19:L22),"#,##0")</f>
        <v>초대형 (30평~) : 평당 ₩3,082,474</v>
      </c>
      <c r="E29" s="66"/>
      <c r="F29" s="66"/>
      <c r="G29" s="66"/>
      <c r="H29" s="66"/>
      <c r="I29" s="66"/>
      <c r="J29" s="66"/>
      <c r="K29" s="66"/>
      <c r="L29" s="66"/>
      <c r="M29" s="67"/>
      <c r="N29" s="34"/>
      <c r="O29" s="34"/>
      <c r="P29" s="34"/>
      <c r="Q29" s="34"/>
      <c r="R29" s="34"/>
      <c r="S29" s="34"/>
      <c r="T29" s="34"/>
      <c r="U29" s="34"/>
    </row>
    <row r="30" spans="1:21" ht="27.9" customHeight="1" x14ac:dyDescent="0.4">
      <c r="A30" s="34"/>
      <c r="B30" s="59" t="s">
        <v>139</v>
      </c>
      <c r="C30" s="60"/>
      <c r="D30" s="61" t="str">
        <f>"전체 매출의 " &amp; TEXT(SUM('3. 대시보드'!J2:J433)/SUM('3. 대시보드'!I2:I433),"0.0%") &amp; " 가 담배매출 (비담배 ₩" &amp; TEXT(SUM('3. 대시보드'!K2:K433),"#,##0") &amp; ")"</f>
        <v>전체 매출의 36.6% 가 담배매출 (비담배 ₩16,992,690,000)</v>
      </c>
      <c r="E30" s="61"/>
      <c r="F30" s="61"/>
      <c r="G30" s="61"/>
      <c r="H30" s="61"/>
      <c r="I30" s="61"/>
      <c r="J30" s="61"/>
      <c r="K30" s="61"/>
      <c r="L30" s="61"/>
      <c r="M30" s="62"/>
      <c r="N30" s="34"/>
      <c r="O30" s="34"/>
      <c r="P30" s="34"/>
      <c r="Q30" s="34"/>
      <c r="R30" s="34"/>
      <c r="S30" s="34"/>
      <c r="T30" s="34"/>
      <c r="U30" s="34"/>
    </row>
    <row r="31" spans="1:21" ht="8.1" customHeight="1" x14ac:dyDescent="0.4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</row>
    <row r="32" spans="1:21" ht="20.100000000000001" customHeight="1" x14ac:dyDescent="0.4">
      <c r="A32" s="34"/>
      <c r="B32" s="63" t="s">
        <v>138</v>
      </c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34"/>
      <c r="O32" s="34"/>
      <c r="P32" s="34"/>
      <c r="Q32" s="34"/>
      <c r="R32" s="34"/>
      <c r="S32" s="34"/>
      <c r="T32" s="34"/>
      <c r="U32" s="34"/>
    </row>
    <row r="33" spans="1:21" x14ac:dyDescent="0.4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</row>
    <row r="34" spans="1:21" x14ac:dyDescent="0.4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</row>
    <row r="35" spans="1:21" x14ac:dyDescent="0.4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</row>
    <row r="36" spans="1:21" x14ac:dyDescent="0.4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</row>
    <row r="37" spans="1:21" x14ac:dyDescent="0.4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</row>
    <row r="38" spans="1:21" x14ac:dyDescent="0.4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</row>
    <row r="39" spans="1:21" x14ac:dyDescent="0.4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</row>
    <row r="40" spans="1:21" x14ac:dyDescent="0.4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</row>
    <row r="41" spans="1:21" x14ac:dyDescent="0.4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</row>
    <row r="42" spans="1:21" x14ac:dyDescent="0.4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</row>
    <row r="43" spans="1:21" x14ac:dyDescent="0.4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</row>
    <row r="44" spans="1:21" x14ac:dyDescent="0.4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</row>
    <row r="45" spans="1:21" x14ac:dyDescent="0.4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</row>
    <row r="46" spans="1:21" x14ac:dyDescent="0.4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</row>
    <row r="47" spans="1:21" x14ac:dyDescent="0.4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</row>
    <row r="48" spans="1:21" x14ac:dyDescent="0.4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</row>
    <row r="49" spans="1:21" x14ac:dyDescent="0.4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</row>
    <row r="50" spans="1:21" x14ac:dyDescent="0.4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</row>
    <row r="51" spans="1:21" x14ac:dyDescent="0.4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</row>
    <row r="52" spans="1:21" x14ac:dyDescent="0.4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</row>
    <row r="53" spans="1:21" x14ac:dyDescent="0.4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</row>
    <row r="54" spans="1:21" x14ac:dyDescent="0.4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</row>
    <row r="55" spans="1:21" x14ac:dyDescent="0.4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</row>
    <row r="56" spans="1:21" x14ac:dyDescent="0.4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</row>
    <row r="57" spans="1:21" x14ac:dyDescent="0.4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</row>
    <row r="58" spans="1:21" x14ac:dyDescent="0.4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</row>
    <row r="59" spans="1:21" x14ac:dyDescent="0.4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</row>
    <row r="60" spans="1:21" x14ac:dyDescent="0.4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</row>
    <row r="61" spans="1:21" x14ac:dyDescent="0.4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</row>
    <row r="62" spans="1:21" x14ac:dyDescent="0.4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</row>
    <row r="63" spans="1:21" x14ac:dyDescent="0.4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</row>
    <row r="64" spans="1:21" x14ac:dyDescent="0.4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</row>
    <row r="65" spans="1:21" x14ac:dyDescent="0.4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</row>
    <row r="66" spans="1:21" x14ac:dyDescent="0.4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</row>
    <row r="67" spans="1:21" x14ac:dyDescent="0.4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</row>
    <row r="68" spans="1:21" x14ac:dyDescent="0.4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</row>
    <row r="69" spans="1:21" x14ac:dyDescent="0.4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</row>
    <row r="70" spans="1:21" x14ac:dyDescent="0.4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</row>
    <row r="71" spans="1:21" x14ac:dyDescent="0.4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</row>
    <row r="72" spans="1:21" x14ac:dyDescent="0.4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</row>
    <row r="73" spans="1:21" x14ac:dyDescent="0.4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</row>
    <row r="74" spans="1:21" x14ac:dyDescent="0.4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</row>
    <row r="75" spans="1:21" x14ac:dyDescent="0.4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</row>
    <row r="76" spans="1:21" x14ac:dyDescent="0.4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</row>
    <row r="77" spans="1:21" x14ac:dyDescent="0.4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</row>
    <row r="78" spans="1:21" x14ac:dyDescent="0.4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</row>
    <row r="79" spans="1:21" x14ac:dyDescent="0.4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</row>
    <row r="80" spans="1:21" x14ac:dyDescent="0.4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</row>
    <row r="81" spans="1:21" x14ac:dyDescent="0.4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</row>
    <row r="82" spans="1:21" x14ac:dyDescent="0.4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</row>
    <row r="83" spans="1:21" x14ac:dyDescent="0.4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</row>
    <row r="84" spans="1:21" x14ac:dyDescent="0.4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</row>
    <row r="85" spans="1:21" x14ac:dyDescent="0.4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</row>
    <row r="86" spans="1:21" x14ac:dyDescent="0.4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</row>
    <row r="87" spans="1:21" x14ac:dyDescent="0.4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</row>
    <row r="88" spans="1:21" x14ac:dyDescent="0.4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</row>
    <row r="89" spans="1:21" x14ac:dyDescent="0.4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</row>
    <row r="90" spans="1:21" x14ac:dyDescent="0.4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</row>
    <row r="91" spans="1:21" x14ac:dyDescent="0.4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</row>
    <row r="92" spans="1:21" x14ac:dyDescent="0.4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</row>
    <row r="93" spans="1:21" x14ac:dyDescent="0.4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</row>
    <row r="94" spans="1:21" x14ac:dyDescent="0.4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</row>
    <row r="95" spans="1:21" x14ac:dyDescent="0.4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</row>
    <row r="96" spans="1:21" x14ac:dyDescent="0.4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</row>
    <row r="97" spans="1:21" x14ac:dyDescent="0.4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</row>
    <row r="98" spans="1:21" x14ac:dyDescent="0.4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</row>
    <row r="99" spans="1:21" x14ac:dyDescent="0.4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</row>
    <row r="100" spans="1:21" x14ac:dyDescent="0.4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</row>
  </sheetData>
  <mergeCells count="15">
    <mergeCell ref="B26:M26"/>
    <mergeCell ref="B2:M2"/>
    <mergeCell ref="B4:M4"/>
    <mergeCell ref="B10:F10"/>
    <mergeCell ref="H10:M10"/>
    <mergeCell ref="H17:M17"/>
    <mergeCell ref="B30:C30"/>
    <mergeCell ref="D30:M30"/>
    <mergeCell ref="B32:M32"/>
    <mergeCell ref="B27:C27"/>
    <mergeCell ref="D27:M27"/>
    <mergeCell ref="B28:C28"/>
    <mergeCell ref="D28:M28"/>
    <mergeCell ref="B29:C29"/>
    <mergeCell ref="D29:M29"/>
  </mergeCells>
  <phoneticPr fontId="2" type="noConversion"/>
  <conditionalFormatting sqref="C12:C24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{5A429642-ED81-4BE7-B793-F6A7B0DA8494}</x14:id>
        </ext>
      </extLst>
    </cfRule>
  </conditionalFormatting>
  <conditionalFormatting sqref="L19:L22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{410E1378-A8E0-469F-A4C6-D948FF7ECE03}</x14:id>
        </ext>
      </extLst>
    </cfRule>
  </conditionalFormatting>
  <conditionalFormatting sqref="M12:M15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{B159A25C-450C-42D5-988B-7532570B9AAD}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A429642-ED81-4BE7-B793-F6A7B0DA8494}">
            <x14:dataBar minLength="0" maxLength="100" negativeBarColorSameAsPositive="1" axisPosition="none">
              <x14:cfvo type="min"/>
              <x14:cfvo type="max"/>
            </x14:dataBar>
          </x14:cfRule>
          <xm:sqref>C12:C24</xm:sqref>
        </x14:conditionalFormatting>
        <x14:conditionalFormatting xmlns:xm="http://schemas.microsoft.com/office/excel/2006/main">
          <x14:cfRule type="dataBar" id="{410E1378-A8E0-469F-A4C6-D948FF7ECE03}">
            <x14:dataBar minLength="0" maxLength="100" negativeBarColorSameAsPositive="1" axisPosition="none">
              <x14:cfvo type="min"/>
              <x14:cfvo type="max"/>
            </x14:dataBar>
          </x14:cfRule>
          <xm:sqref>L19:L22</xm:sqref>
        </x14:conditionalFormatting>
        <x14:conditionalFormatting xmlns:xm="http://schemas.microsoft.com/office/excel/2006/main">
          <x14:cfRule type="dataBar" id="{B159A25C-450C-42D5-988B-7532570B9AAD}">
            <x14:dataBar minLength="0" maxLength="100" negativeBarColorSameAsPositive="1" axisPosition="none">
              <x14:cfvo type="min"/>
              <x14:cfvo type="max"/>
            </x14:dataBar>
          </x14:cfRule>
          <xm:sqref>M12:M15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ceb8e0a-7b95-4e94-870e-db41a6a8b15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E974D226E75704468C33A9F80EE7321E" ma:contentTypeVersion="16" ma:contentTypeDescription="새 문서를 만듭니다." ma:contentTypeScope="" ma:versionID="fcb5273bcf7e20fb802911867344daaa">
  <xsd:schema xmlns:xsd="http://www.w3.org/2001/XMLSchema" xmlns:xs="http://www.w3.org/2001/XMLSchema" xmlns:p="http://schemas.microsoft.com/office/2006/metadata/properties" xmlns:ns3="dceb8e0a-7b95-4e94-870e-db41a6a8b153" xmlns:ns4="03423794-1340-4d8a-b07d-9df63fa7197b" targetNamespace="http://schemas.microsoft.com/office/2006/metadata/properties" ma:root="true" ma:fieldsID="0c1301eb934c226a4febdb57f4da4bb8" ns3:_="" ns4:_="">
    <xsd:import namespace="dceb8e0a-7b95-4e94-870e-db41a6a8b153"/>
    <xsd:import namespace="03423794-1340-4d8a-b07d-9df63fa7197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_activity" minOccurs="0"/>
                <xsd:element ref="ns3:MediaServiceAutoTag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b8e0a-7b95-4e94-870e-db41a6a8b1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423794-1340-4d8a-b07d-9df63fa7197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힌트 해시 공유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BEF475-A137-42ED-A8E7-00C550839B99}">
  <ds:schemaRefs>
    <ds:schemaRef ds:uri="http://purl.org/dc/dcmitype/"/>
    <ds:schemaRef ds:uri="03423794-1340-4d8a-b07d-9df63fa7197b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ceb8e0a-7b95-4e94-870e-db41a6a8b153"/>
    <ds:schemaRef ds:uri="http://www.w3.org/XML/1998/namespace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1EB10CB-15EC-4556-8467-0279ED9DC1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C073A-AF21-4FCB-9854-A6BB1A24B8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eb8e0a-7b95-4e94-870e-db41a6a8b153"/>
    <ds:schemaRef ds:uri="03423794-1340-4d8a-b07d-9df63fa719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 오류수정</vt:lpstr>
      <vt:lpstr>2. 필터 보고서</vt:lpstr>
      <vt:lpstr>3. 대시보드</vt:lpstr>
      <vt:lpstr>4. 대시보드 예제(코파일럿)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2026-05-30T22:24:23Z</dcterms:created>
  <dcterms:modified xsi:type="dcterms:W3CDTF">2026-05-31T00:01:35Z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0x010100E974D226E75704468C33A9F80EE7321E</vt:lpwstr>
  </property>
  <property fmtid="{D5CDD505-2E9C-101B-9397-08002B2CF9AE}" pid="3" name="MSIP_Label_890b6fa8-0d36-45a6-9a6a-767d9ca20d0f_Enabled">
    <vt:lpwstr>true</vt:lpwstr>
  </property>
  <property fmtid="{D5CDD505-2E9C-101B-9397-08002B2CF9AE}" pid="4" name="MSIP_Label_890b6fa8-0d36-45a6-9a6a-767d9ca20d0f_SetDate">
    <vt:lpwstr>2026-05-30T22:26:53Z</vt:lpwstr>
  </property>
  <property fmtid="{D5CDD505-2E9C-101B-9397-08002B2CF9AE}" pid="5" name="MSIP_Label_890b6fa8-0d36-45a6-9a6a-767d9ca20d0f_Method">
    <vt:lpwstr>Standard</vt:lpwstr>
  </property>
  <property fmtid="{D5CDD505-2E9C-101B-9397-08002B2CF9AE}" pid="6" name="MSIP_Label_890b6fa8-0d36-45a6-9a6a-767d9ca20d0f_Name">
    <vt:lpwstr>defa4170-0d19-0005-0003-bc88714345d2</vt:lpwstr>
  </property>
  <property fmtid="{D5CDD505-2E9C-101B-9397-08002B2CF9AE}" pid="7" name="MSIP_Label_890b6fa8-0d36-45a6-9a6a-767d9ca20d0f_SiteId">
    <vt:lpwstr>fd266056-23ff-4060-b956-9e8544fe3081</vt:lpwstr>
  </property>
  <property fmtid="{D5CDD505-2E9C-101B-9397-08002B2CF9AE}" pid="8" name="MSIP_Label_890b6fa8-0d36-45a6-9a6a-767d9ca20d0f_ActionId">
    <vt:lpwstr>ec926b4b-8427-400b-8502-159a045bb466</vt:lpwstr>
  </property>
  <property fmtid="{D5CDD505-2E9C-101B-9397-08002B2CF9AE}" pid="9" name="MSIP_Label_890b6fa8-0d36-45a6-9a6a-767d9ca20d0f_ContentBits">
    <vt:lpwstr>0</vt:lpwstr>
  </property>
  <property fmtid="{D5CDD505-2E9C-101B-9397-08002B2CF9AE}" pid="10" name="MSIP_Label_890b6fa8-0d36-45a6-9a6a-767d9ca20d0f_Tag">
    <vt:lpwstr>10, 3, 0, 1</vt:lpwstr>
  </property>
</Properties>
</file>