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c_엑셀 전문가 강의\엑셀고급강의\엑셀 고급 5강 - 날짜관련 함수 총 정리\"/>
    </mc:Choice>
  </mc:AlternateContent>
  <xr:revisionPtr revIDLastSave="0" documentId="13_ncr:1_{3F0745D0-C276-4D86-B688-A1687B0D39C3}" xr6:coauthVersionLast="45" xr6:coauthVersionMax="45" xr10:uidLastSave="{00000000-0000-0000-0000-000000000000}"/>
  <bookViews>
    <workbookView xWindow="-120" yWindow="-120" windowWidth="38640" windowHeight="21240" tabRatio="786" xr2:uid="{00000000-000D-0000-FFFF-FFFF00000000}"/>
  </bookViews>
  <sheets>
    <sheet name="연월일요일추출" sheetId="1" r:id="rId1"/>
    <sheet name="텍스트날짜형식변경" sheetId="2" r:id="rId2"/>
    <sheet name="교체일구하기" sheetId="3" r:id="rId3"/>
    <sheet name="수습기간&amp;연봉협상" sheetId="4" r:id="rId4"/>
    <sheet name="근무일계산(주말or휴일선택제외)" sheetId="5" r:id="rId5"/>
    <sheet name="근속년수(근속개월)계산" sheetId="6" r:id="rId6"/>
  </sheets>
  <definedNames>
    <definedName name="rng공휴일">OFFSET('근무일계산(주말or휴일선택제외)'!$M$8,,,COUNTA('근무일계산(주말or휴일선택제외)'!$M$8:$M$1000))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" i="1" l="1"/>
  <c r="D3" i="1"/>
  <c r="E3" i="1"/>
  <c r="F3" i="1"/>
  <c r="G3" i="1"/>
  <c r="H3" i="1"/>
  <c r="C4" i="1"/>
  <c r="D4" i="1"/>
  <c r="E4" i="1"/>
  <c r="F4" i="1"/>
  <c r="G4" i="1"/>
  <c r="H4" i="1"/>
  <c r="C5" i="1"/>
  <c r="D5" i="1"/>
  <c r="E5" i="1"/>
  <c r="F5" i="1"/>
  <c r="G5" i="1"/>
  <c r="H5" i="1"/>
  <c r="C6" i="1"/>
  <c r="D6" i="1"/>
  <c r="E6" i="1"/>
  <c r="F6" i="1"/>
  <c r="G6" i="1"/>
  <c r="H6" i="1"/>
  <c r="C7" i="1"/>
  <c r="D7" i="1"/>
  <c r="E7" i="1"/>
  <c r="F7" i="1"/>
  <c r="G7" i="1"/>
  <c r="H7" i="1"/>
  <c r="C8" i="1"/>
  <c r="D8" i="1"/>
  <c r="E8" i="1"/>
  <c r="F8" i="1"/>
  <c r="G8" i="1"/>
  <c r="H8" i="1"/>
  <c r="C9" i="1"/>
  <c r="D9" i="1"/>
  <c r="E9" i="1"/>
  <c r="F9" i="1"/>
  <c r="G9" i="1"/>
  <c r="H9" i="1"/>
  <c r="C10" i="1"/>
  <c r="D10" i="1"/>
  <c r="E10" i="1"/>
  <c r="F10" i="1"/>
  <c r="G10" i="1"/>
  <c r="H10" i="1"/>
  <c r="C15" i="2"/>
  <c r="D15" i="2"/>
  <c r="E15" i="2"/>
  <c r="C16" i="2"/>
  <c r="D16" i="2"/>
  <c r="E16" i="2"/>
  <c r="C17" i="2"/>
  <c r="D17" i="2"/>
  <c r="E17" i="2"/>
  <c r="C18" i="2"/>
  <c r="D18" i="2"/>
  <c r="E18" i="2"/>
  <c r="C19" i="2"/>
  <c r="D19" i="2"/>
  <c r="E19" i="2"/>
  <c r="C20" i="2"/>
  <c r="D20" i="2"/>
  <c r="E20" i="2"/>
  <c r="C21" i="2"/>
  <c r="D21" i="2"/>
  <c r="E21" i="2"/>
  <c r="C22" i="2"/>
  <c r="D22" i="2"/>
  <c r="E22" i="2"/>
  <c r="E10" i="2"/>
  <c r="D10" i="2"/>
  <c r="C10" i="2"/>
  <c r="E9" i="2"/>
  <c r="D9" i="2"/>
  <c r="C9" i="2"/>
  <c r="E8" i="2"/>
  <c r="D8" i="2"/>
  <c r="C8" i="2"/>
  <c r="E7" i="2"/>
  <c r="D7" i="2"/>
  <c r="C7" i="2"/>
  <c r="E6" i="2"/>
  <c r="D6" i="2"/>
  <c r="C6" i="2"/>
  <c r="E5" i="2"/>
  <c r="D5" i="2"/>
  <c r="C5" i="2"/>
  <c r="E4" i="2"/>
  <c r="D4" i="2"/>
  <c r="C4" i="2"/>
  <c r="E3" i="2"/>
  <c r="D3" i="2"/>
  <c r="C3" i="2"/>
  <c r="B2" i="6" l="1"/>
  <c r="E5" i="6" l="1"/>
  <c r="E16" i="6"/>
  <c r="E15" i="6"/>
  <c r="E14" i="6"/>
  <c r="E13" i="6"/>
  <c r="E12" i="6"/>
  <c r="E11" i="6"/>
  <c r="E8" i="6"/>
  <c r="E7" i="6"/>
  <c r="E6" i="6"/>
  <c r="E10" i="6"/>
  <c r="E9" i="6"/>
  <c r="D5" i="6"/>
  <c r="D11" i="6"/>
  <c r="D10" i="6"/>
  <c r="D12" i="6"/>
  <c r="D14" i="6"/>
  <c r="D15" i="6"/>
  <c r="D16" i="6"/>
  <c r="D6" i="6"/>
  <c r="D7" i="6"/>
  <c r="D8" i="6"/>
  <c r="D9" i="6"/>
  <c r="D13" i="6"/>
  <c r="G4" i="5"/>
  <c r="F4" i="5"/>
  <c r="E4" i="5"/>
  <c r="D4" i="5"/>
  <c r="C4" i="5"/>
  <c r="B4" i="5"/>
  <c r="A4" i="5"/>
  <c r="A5" i="5" l="1"/>
  <c r="D17" i="4"/>
  <c r="E17" i="4" s="1"/>
  <c r="D16" i="4"/>
  <c r="E16" i="4" s="1"/>
  <c r="D15" i="4"/>
  <c r="E15" i="4" s="1"/>
  <c r="D14" i="4"/>
  <c r="E14" i="4" s="1"/>
  <c r="D13" i="4"/>
  <c r="E13" i="4" s="1"/>
  <c r="D12" i="4"/>
  <c r="E12" i="4" s="1"/>
  <c r="D11" i="4"/>
  <c r="E11" i="4" s="1"/>
  <c r="D10" i="4"/>
  <c r="E10" i="4" s="1"/>
  <c r="D9" i="4"/>
  <c r="E9" i="4" s="1"/>
  <c r="D8" i="4"/>
  <c r="E8" i="4" s="1"/>
  <c r="D7" i="4"/>
  <c r="E7" i="4" s="1"/>
  <c r="D6" i="4"/>
  <c r="E6" i="4" s="1"/>
  <c r="J15" i="5" l="1"/>
  <c r="J12" i="5"/>
  <c r="J10" i="5"/>
  <c r="J8" i="5"/>
  <c r="J17" i="5"/>
  <c r="J14" i="5"/>
  <c r="J13" i="5"/>
  <c r="J11" i="5"/>
  <c r="J9" i="5"/>
  <c r="J19" i="5"/>
  <c r="J16" i="5"/>
  <c r="J18" i="5"/>
  <c r="B2" i="3" l="1"/>
  <c r="E7" i="3"/>
  <c r="E8" i="3"/>
  <c r="E9" i="3"/>
  <c r="E10" i="3"/>
  <c r="E11" i="3"/>
  <c r="E6" i="3"/>
  <c r="F6" i="3" l="1"/>
  <c r="F11" i="3"/>
  <c r="F10" i="3"/>
  <c r="F9" i="3"/>
  <c r="F8" i="3"/>
  <c r="F7" i="3"/>
</calcChain>
</file>

<file path=xl/sharedStrings.xml><?xml version="1.0" encoding="utf-8"?>
<sst xmlns="http://schemas.openxmlformats.org/spreadsheetml/2006/main" count="204" uniqueCount="106">
  <si>
    <t>이름</t>
    <phoneticPr fontId="1" type="noConversion"/>
  </si>
  <si>
    <t>생년월일</t>
    <phoneticPr fontId="1" type="noConversion"/>
  </si>
  <si>
    <t>년도</t>
    <phoneticPr fontId="1" type="noConversion"/>
  </si>
  <si>
    <t>월</t>
    <phoneticPr fontId="1" type="noConversion"/>
  </si>
  <si>
    <t>일</t>
    <phoneticPr fontId="1" type="noConversion"/>
  </si>
  <si>
    <t>YEAR</t>
    <phoneticPr fontId="1" type="noConversion"/>
  </si>
  <si>
    <t>MONTH</t>
    <phoneticPr fontId="1" type="noConversion"/>
  </si>
  <si>
    <t>DAY</t>
    <phoneticPr fontId="1" type="noConversion"/>
  </si>
  <si>
    <t>전선우</t>
  </si>
  <si>
    <t>주선후</t>
  </si>
  <si>
    <t>왕성우</t>
  </si>
  <si>
    <t>방성원</t>
  </si>
  <si>
    <t>방성현</t>
  </si>
  <si>
    <t>황성훈</t>
  </si>
  <si>
    <t>유성희</t>
  </si>
  <si>
    <t>조성율</t>
  </si>
  <si>
    <t>1998.02.13</t>
    <phoneticPr fontId="1" type="noConversion"/>
  </si>
  <si>
    <t>92/08/05</t>
    <phoneticPr fontId="1" type="noConversion"/>
  </si>
  <si>
    <t>WEEKDAY</t>
    <phoneticPr fontId="1" type="noConversion"/>
  </si>
  <si>
    <t>요일(서식)</t>
    <phoneticPr fontId="1" type="noConversion"/>
  </si>
  <si>
    <t>TEXT</t>
    <phoneticPr fontId="1" type="noConversion"/>
  </si>
  <si>
    <t>요일(TEXT)</t>
    <phoneticPr fontId="1" type="noConversion"/>
  </si>
  <si>
    <t>요일(WEEKDAY)</t>
    <phoneticPr fontId="1" type="noConversion"/>
  </si>
  <si>
    <t>aaa</t>
    <phoneticPr fontId="1" type="noConversion"/>
  </si>
  <si>
    <t>2000년8월19일</t>
    <phoneticPr fontId="1" type="noConversion"/>
  </si>
  <si>
    <t>교체주기</t>
    <phoneticPr fontId="1" type="noConversion"/>
  </si>
  <si>
    <t>년</t>
    <phoneticPr fontId="1" type="noConversion"/>
  </si>
  <si>
    <t>월</t>
    <phoneticPr fontId="1" type="noConversion"/>
  </si>
  <si>
    <t>다음 교체일</t>
    <phoneticPr fontId="1" type="noConversion"/>
  </si>
  <si>
    <t>남은기간</t>
    <phoneticPr fontId="1" type="noConversion"/>
  </si>
  <si>
    <t>기준일(당일)</t>
    <phoneticPr fontId="1" type="noConversion"/>
  </si>
  <si>
    <t>프린터 토너</t>
    <phoneticPr fontId="1" type="noConversion"/>
  </si>
  <si>
    <t>교체품</t>
    <phoneticPr fontId="1" type="noConversion"/>
  </si>
  <si>
    <t>정수기 필터</t>
    <phoneticPr fontId="1" type="noConversion"/>
  </si>
  <si>
    <t>정수기 냉각제</t>
    <phoneticPr fontId="1" type="noConversion"/>
  </si>
  <si>
    <t>에스프레소 기계 필터</t>
    <phoneticPr fontId="1" type="noConversion"/>
  </si>
  <si>
    <t>커피 그라인더 날</t>
    <phoneticPr fontId="1" type="noConversion"/>
  </si>
  <si>
    <t>에어컨 점검</t>
    <phoneticPr fontId="1" type="noConversion"/>
  </si>
  <si>
    <t>EOMONTH</t>
    <phoneticPr fontId="1" type="noConversion"/>
  </si>
  <si>
    <t>사원번호</t>
    <phoneticPr fontId="1" type="noConversion"/>
  </si>
  <si>
    <t>직원명</t>
    <phoneticPr fontId="1" type="noConversion"/>
  </si>
  <si>
    <t>입사일</t>
    <phoneticPr fontId="1" type="noConversion"/>
  </si>
  <si>
    <t>수습기간</t>
    <phoneticPr fontId="1" type="noConversion"/>
  </si>
  <si>
    <t>연봉협상월</t>
    <phoneticPr fontId="1" type="noConversion"/>
  </si>
  <si>
    <t>수습기간종료일</t>
    <phoneticPr fontId="1" type="noConversion"/>
  </si>
  <si>
    <t>OPD00129</t>
    <phoneticPr fontId="1" type="noConversion"/>
  </si>
  <si>
    <t>OPD00130</t>
    <phoneticPr fontId="1" type="noConversion"/>
  </si>
  <si>
    <t>OPD00131</t>
  </si>
  <si>
    <t>OPD00132</t>
  </si>
  <si>
    <t>OPD00133</t>
  </si>
  <si>
    <t>OPD00134</t>
  </si>
  <si>
    <t>OPD00135</t>
  </si>
  <si>
    <t>OPD00136</t>
  </si>
  <si>
    <t>OPD00137</t>
  </si>
  <si>
    <t>OPD00138</t>
  </si>
  <si>
    <t>OPD00139</t>
  </si>
  <si>
    <t>OPD00140</t>
  </si>
  <si>
    <t>이현서</t>
  </si>
  <si>
    <t>전지민</t>
  </si>
  <si>
    <t>최아인</t>
  </si>
  <si>
    <t>전채아</t>
  </si>
  <si>
    <t>임서영</t>
  </si>
  <si>
    <t>김현준</t>
  </si>
  <si>
    <t>최다인</t>
  </si>
  <si>
    <t>박승현</t>
  </si>
  <si>
    <t>이채원</t>
  </si>
  <si>
    <t>전재현</t>
  </si>
  <si>
    <t>전서율</t>
  </si>
  <si>
    <t>최예지</t>
  </si>
  <si>
    <t>최초연봉협상일</t>
    <phoneticPr fontId="1" type="noConversion"/>
  </si>
  <si>
    <t>[사용함수]</t>
    <phoneticPr fontId="1" type="noConversion"/>
  </si>
  <si>
    <t>EDATE</t>
    <phoneticPr fontId="1" type="noConversion"/>
  </si>
  <si>
    <t>TODAY</t>
    <phoneticPr fontId="1" type="noConversion"/>
  </si>
  <si>
    <t>뺄셈</t>
    <phoneticPr fontId="1" type="noConversion"/>
  </si>
  <si>
    <t>작업시작일</t>
    <phoneticPr fontId="1" type="noConversion"/>
  </si>
  <si>
    <t>작업종료일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</si>
  <si>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</si>
  <si>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</si>
  <si>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</si>
  <si>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</si>
  <si>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</si>
  <si>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O</t>
  </si>
  <si>
    <t>O</t>
    <phoneticPr fontId="1" type="noConversion"/>
  </si>
  <si>
    <t>근무일수</t>
    <phoneticPr fontId="1" type="noConversion"/>
  </si>
  <si>
    <t>근무일 선택 (O: 근무, X: 휴무)</t>
    <phoneticPr fontId="1" type="noConversion"/>
  </si>
  <si>
    <t>공휴일</t>
    <phoneticPr fontId="1" type="noConversion"/>
  </si>
  <si>
    <t>신정</t>
    <phoneticPr fontId="1" type="noConversion"/>
  </si>
  <si>
    <t>회사창립일</t>
    <phoneticPr fontId="1" type="noConversion"/>
  </si>
  <si>
    <t>팀 워크샵</t>
    <phoneticPr fontId="1" type="noConversion"/>
  </si>
  <si>
    <t>구정 첫째날</t>
    <phoneticPr fontId="1" type="noConversion"/>
  </si>
  <si>
    <t>구정 둘째날</t>
    <phoneticPr fontId="1" type="noConversion"/>
  </si>
  <si>
    <t>구정 셋째날</t>
    <phoneticPr fontId="1" type="noConversion"/>
  </si>
  <si>
    <t>삼일절</t>
    <phoneticPr fontId="1" type="noConversion"/>
  </si>
  <si>
    <t>구정 넷째날</t>
    <phoneticPr fontId="1" type="noConversion"/>
  </si>
  <si>
    <t>임시휴무일</t>
    <phoneticPr fontId="1" type="noConversion"/>
  </si>
  <si>
    <t>휴일명</t>
    <phoneticPr fontId="1" type="noConversion"/>
  </si>
  <si>
    <t>날짜</t>
    <phoneticPr fontId="1" type="noConversion"/>
  </si>
  <si>
    <t>IF/DATE</t>
    <phoneticPr fontId="1" type="noConversion"/>
  </si>
  <si>
    <t>NETWORKDAYS.INTL</t>
    <phoneticPr fontId="1" type="noConversion"/>
  </si>
  <si>
    <t>근속년수</t>
    <phoneticPr fontId="1" type="noConversion"/>
  </si>
  <si>
    <t>근속개월</t>
    <phoneticPr fontId="1" type="noConversion"/>
  </si>
  <si>
    <t>생년월일(텍스트)</t>
    <phoneticPr fontId="1" type="noConversion"/>
  </si>
  <si>
    <t>2001.9.3</t>
    <phoneticPr fontId="1" type="noConversion"/>
  </si>
  <si>
    <t>설치일</t>
    <phoneticPr fontId="1" type="noConversion"/>
  </si>
  <si>
    <t>X</t>
    <phoneticPr fontId="1" type="noConversion"/>
  </si>
  <si>
    <t>휴무일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</si>
</sst>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yyyy\-mm\-dd"/>
    <numFmt numFmtId="177" formatCode="yy/mm/dd"/>
    <numFmt numFmtId="178" formatCode="yyyy&quot;년&quot;mm&quot;월&quot;dd&quot;일&quot;"/>
    <numFmt numFmtId="179" formatCode="aaa"/>
    <numFmt numFmtId="180" formatCode="&quot;매년 &quot;General&quot;월&quot;"/>
    <numFmt numFmtId="181" formatCode="General&quot;개월&quot;"/>
    <numFmt numFmtId="182" formatCode="0&quot;일&quot;;[Red]&quot;!주의  &quot;\-0&quot;일&quot;;"/>
    <numFmt numFmtId="183" formatCode="yyyy\-mm\-dd\ \(aaa\)"/>
    <numFmt numFmtId="184" formatCode="General&quot;년&quot;"/>
    <numFmt numFmtId="185" formatCode="mm/dd\ \(aaa\)"/>
    <numFmt numFmtId="186" formatCode="General&quot;개월 이후 말일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Calibri"/>
      <family val="2"/>
    </font>
    <font>
      <sz val="11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b/>
      <sz val="11"/>
      <color theme="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ajor"/>
    </font>
    <font>
      <b/>
      <sz val="11"/>
      <color rgb="FF0070C0"/>
      <name val="맑은 고딕"/>
      <family val="3"/>
      <charset val="129"/>
      <scheme val="major"/>
    </font>
    <font>
      <sz val="11"/>
      <color theme="0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14999847407452621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0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 applyAlignment="1"/>
    <xf numFmtId="176" fontId="0" fillId="0" borderId="0" xfId="0" applyNumberFormat="1">
      <alignment vertical="center"/>
    </xf>
    <xf numFmtId="178" fontId="0" fillId="0" borderId="0" xfId="0" applyNumberFormat="1">
      <alignment vertical="center"/>
    </xf>
    <xf numFmtId="177" fontId="0" fillId="0" borderId="0" xfId="0" applyNumberFormat="1" applyAlignme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4" fillId="0" borderId="0" xfId="0" applyFont="1">
      <alignment vertical="center"/>
    </xf>
    <xf numFmtId="176" fontId="0" fillId="0" borderId="0" xfId="0" quotePrefix="1" applyNumberFormat="1">
      <alignment vertical="center"/>
    </xf>
    <xf numFmtId="14" fontId="0" fillId="0" borderId="0" xfId="0" applyNumberFormat="1">
      <alignment vertical="center"/>
    </xf>
    <xf numFmtId="180" fontId="0" fillId="0" borderId="0" xfId="0" applyNumberFormat="1">
      <alignment vertical="center"/>
    </xf>
    <xf numFmtId="0" fontId="6" fillId="2" borderId="0" xfId="0" applyFont="1" applyFill="1" applyAlignment="1">
      <alignment horizontal="center" vertical="center"/>
    </xf>
    <xf numFmtId="176" fontId="6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176" fontId="7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176" fontId="6" fillId="4" borderId="0" xfId="0" applyNumberFormat="1" applyFont="1" applyFill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3" fillId="3" borderId="0" xfId="0" applyFont="1" applyFill="1">
      <alignment vertical="center"/>
    </xf>
    <xf numFmtId="176" fontId="3" fillId="3" borderId="0" xfId="0" applyNumberFormat="1" applyFont="1" applyFill="1">
      <alignment vertical="center"/>
    </xf>
    <xf numFmtId="0" fontId="9" fillId="3" borderId="0" xfId="0" applyFont="1" applyFill="1" applyAlignment="1">
      <alignment horizontal="center" vertical="center"/>
    </xf>
    <xf numFmtId="176" fontId="9" fillId="3" borderId="0" xfId="0" applyNumberFormat="1" applyFont="1" applyFill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8" fillId="4" borderId="3" xfId="0" applyFont="1" applyFill="1" applyBorder="1">
      <alignment vertical="center"/>
    </xf>
    <xf numFmtId="176" fontId="3" fillId="0" borderId="3" xfId="0" applyNumberFormat="1" applyFont="1" applyBorder="1">
      <alignment vertical="center"/>
    </xf>
    <xf numFmtId="0" fontId="5" fillId="0" borderId="4" xfId="0" applyFont="1" applyBorder="1" applyAlignment="1"/>
    <xf numFmtId="177" fontId="3" fillId="0" borderId="4" xfId="0" applyNumberFormat="1" applyFont="1" applyBorder="1" applyAlignment="1">
      <alignment vertical="center"/>
    </xf>
    <xf numFmtId="176" fontId="3" fillId="0" borderId="4" xfId="0" applyNumberFormat="1" applyFont="1" applyBorder="1">
      <alignment vertical="center"/>
    </xf>
    <xf numFmtId="0" fontId="5" fillId="0" borderId="5" xfId="0" applyFont="1" applyBorder="1" applyAlignment="1"/>
    <xf numFmtId="178" fontId="3" fillId="0" borderId="5" xfId="0" applyNumberFormat="1" applyFont="1" applyBorder="1">
      <alignment vertical="center"/>
    </xf>
    <xf numFmtId="176" fontId="3" fillId="0" borderId="5" xfId="0" applyNumberFormat="1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82" fontId="3" fillId="0" borderId="4" xfId="0" applyNumberFormat="1" applyFont="1" applyBorder="1">
      <alignment vertical="center"/>
    </xf>
    <xf numFmtId="182" fontId="3" fillId="0" borderId="5" xfId="0" applyNumberFormat="1" applyFont="1" applyBorder="1">
      <alignment vertical="center"/>
    </xf>
    <xf numFmtId="0" fontId="6" fillId="4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quotePrefix="1" applyAlignment="1">
      <alignment horizontal="center" vertical="center"/>
    </xf>
    <xf numFmtId="183" fontId="0" fillId="0" borderId="0" xfId="0" applyNumberForma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right" vertical="center"/>
    </xf>
    <xf numFmtId="0" fontId="6" fillId="4" borderId="0" xfId="0" applyFont="1" applyFill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84" fontId="0" fillId="0" borderId="0" xfId="0" applyNumberFormat="1" applyAlignment="1">
      <alignment horizontal="right" vertical="center"/>
    </xf>
    <xf numFmtId="181" fontId="0" fillId="0" borderId="0" xfId="0" applyNumberFormat="1" applyAlignment="1">
      <alignment horizontal="right" vertical="center"/>
    </xf>
    <xf numFmtId="0" fontId="6" fillId="4" borderId="0" xfId="0" applyFont="1" applyFill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185" fontId="11" fillId="0" borderId="0" xfId="0" applyNumberFormat="1" applyFont="1" applyAlignment="1">
      <alignment horizontal="center" vertical="center"/>
    </xf>
    <xf numFmtId="179" fontId="11" fillId="0" borderId="0" xfId="0" applyNumberFormat="1" applyFont="1" applyAlignment="1">
      <alignment horizontal="center" vertical="center"/>
    </xf>
    <xf numFmtId="186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176" fontId="8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693420</xdr:colOff>
      <xdr:row>10</xdr:row>
      <xdr:rowOff>45720</xdr:rowOff>
    </xdr:from>
    <xdr:to>
      <xdr:col>3</xdr:col>
      <xdr:colOff>53340</xdr:colOff>
      <xdr:row>11</xdr:row>
      <xdr:rowOff>160020</xdr:rowOff>
    </xdr:to>
    <xdr:sp macro="" textlink="">
      <xdr:nvSpPr>
        <xdr:cNvPr id="2" name="화살표: 아래쪽 1">
          <a:extLst>
            <a:ext uri="{FF2B5EF4-FFF2-40B4-BE49-F238E27FC236}">
              <a16:creationId xmlns:a16="http://schemas.microsoft.com/office/drawing/2014/main" id="{2D0C5FFB-4CF7-44BC-B2D5-AA55ED72C0F0}"/>
            </a:ext>
          </a:extLst>
        </xdr:cNvPr>
        <xdr:cNvSpPr/>
      </xdr:nvSpPr>
      <xdr:spPr>
        <a:xfrm>
          <a:off x="1531620" y="2255520"/>
          <a:ext cx="1539240" cy="335280"/>
        </a:xfrm>
        <a:prstGeom prst="downArrow">
          <a:avLst/>
        </a:pr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zoomScale="175" zoomScaleNormal="175" workbookViewId="0"/>
  </sheetViews>
  <sheetFormatPr defaultRowHeight="16.5" outlineLevelCol="1" x14ac:dyDescent="0.3"/>
  <cols>
    <col min="2" max="2" width="13.625" style="2" customWidth="1"/>
    <col min="3" max="5" width="11.625" customWidth="1" outlineLevel="1"/>
    <col min="6" max="6" width="16.5" customWidth="1" outlineLevel="1"/>
    <col min="7" max="7" width="14.125" customWidth="1" outlineLevel="1"/>
    <col min="8" max="8" width="16.875" customWidth="1" outlineLevel="1"/>
  </cols>
  <sheetData>
    <row r="1" spans="1:8" x14ac:dyDescent="0.3">
      <c r="A1" s="14"/>
      <c r="B1" s="15" t="s">
        <v>70</v>
      </c>
      <c r="C1" s="16" t="s">
        <v>5</v>
      </c>
      <c r="D1" s="16" t="s">
        <v>6</v>
      </c>
      <c r="E1" s="16" t="s">
        <v>7</v>
      </c>
      <c r="F1" s="16" t="s">
        <v>23</v>
      </c>
      <c r="G1" s="16" t="s">
        <v>20</v>
      </c>
      <c r="H1" s="16" t="s">
        <v>18</v>
      </c>
    </row>
    <row r="2" spans="1:8" x14ac:dyDescent="0.3">
      <c r="A2" s="11" t="s">
        <v>0</v>
      </c>
      <c r="B2" s="12" t="s">
        <v>1</v>
      </c>
      <c r="C2" s="11" t="s">
        <v>2</v>
      </c>
      <c r="D2" s="11" t="s">
        <v>3</v>
      </c>
      <c r="E2" s="11" t="s">
        <v>4</v>
      </c>
      <c r="F2" s="11" t="s">
        <v>19</v>
      </c>
      <c r="G2" s="11" t="s">
        <v>21</v>
      </c>
      <c r="H2" s="11" t="s">
        <v>22</v>
      </c>
    </row>
    <row r="3" spans="1:8" x14ac:dyDescent="0.25">
      <c r="A3" s="1" t="s">
        <v>8</v>
      </c>
      <c r="B3" s="2">
        <v>36757</v>
      </c>
      <c r="C3" s="51">
        <f>YEAR($B3)</f>
        <v>2000</v>
      </c>
      <c r="D3" s="51">
        <f>MONTH(B3)</f>
        <v>8</v>
      </c>
      <c r="E3" s="51">
        <f>DAY(B3)</f>
        <v>19</v>
      </c>
      <c r="F3" s="52">
        <f>B3</f>
        <v>36757</v>
      </c>
      <c r="G3" s="53" t="str">
        <f>TEXT(B3,"aaa")</f>
        <v>토</v>
      </c>
      <c r="H3" s="51">
        <f>WEEKDAY(B3,2)</f>
        <v>6</v>
      </c>
    </row>
    <row r="4" spans="1:8" x14ac:dyDescent="0.25">
      <c r="A4" s="1" t="s">
        <v>9</v>
      </c>
      <c r="B4" s="2">
        <v>39048</v>
      </c>
      <c r="C4" s="51">
        <f t="shared" ref="C4:C10" si="0">YEAR($B4)</f>
        <v>2006</v>
      </c>
      <c r="D4" s="51">
        <f t="shared" ref="D4:D10" si="1">MONTH(B4)</f>
        <v>11</v>
      </c>
      <c r="E4" s="51">
        <f t="shared" ref="E4:E10" si="2">DAY(B4)</f>
        <v>27</v>
      </c>
      <c r="F4" s="52">
        <f t="shared" ref="F4:F10" si="3">B4</f>
        <v>39048</v>
      </c>
      <c r="G4" s="53" t="str">
        <f t="shared" ref="G4:G10" si="4">TEXT(B4,"aaa")</f>
        <v>월</v>
      </c>
      <c r="H4" s="51">
        <f t="shared" ref="H4:H10" si="5">WEEKDAY(B4,2)</f>
        <v>1</v>
      </c>
    </row>
    <row r="5" spans="1:8" x14ac:dyDescent="0.25">
      <c r="A5" s="1" t="s">
        <v>10</v>
      </c>
      <c r="B5" s="2">
        <v>35839</v>
      </c>
      <c r="C5" s="51">
        <f t="shared" si="0"/>
        <v>1998</v>
      </c>
      <c r="D5" s="51">
        <f t="shared" si="1"/>
        <v>2</v>
      </c>
      <c r="E5" s="51">
        <f t="shared" si="2"/>
        <v>13</v>
      </c>
      <c r="F5" s="52">
        <f t="shared" si="3"/>
        <v>35839</v>
      </c>
      <c r="G5" s="53" t="str">
        <f t="shared" si="4"/>
        <v>금</v>
      </c>
      <c r="H5" s="51">
        <f t="shared" si="5"/>
        <v>5</v>
      </c>
    </row>
    <row r="6" spans="1:8" x14ac:dyDescent="0.25">
      <c r="A6" s="1" t="s">
        <v>11</v>
      </c>
      <c r="B6" s="2">
        <v>37137</v>
      </c>
      <c r="C6" s="51">
        <f t="shared" si="0"/>
        <v>2001</v>
      </c>
      <c r="D6" s="51">
        <f t="shared" si="1"/>
        <v>9</v>
      </c>
      <c r="E6" s="51">
        <f t="shared" si="2"/>
        <v>3</v>
      </c>
      <c r="F6" s="52">
        <f t="shared" si="3"/>
        <v>37137</v>
      </c>
      <c r="G6" s="53" t="str">
        <f t="shared" si="4"/>
        <v>월</v>
      </c>
      <c r="H6" s="51">
        <f t="shared" si="5"/>
        <v>1</v>
      </c>
    </row>
    <row r="7" spans="1:8" x14ac:dyDescent="0.25">
      <c r="A7" s="1" t="s">
        <v>12</v>
      </c>
      <c r="B7" s="2">
        <v>34682</v>
      </c>
      <c r="C7" s="51">
        <f t="shared" si="0"/>
        <v>1994</v>
      </c>
      <c r="D7" s="51">
        <f t="shared" si="1"/>
        <v>12</v>
      </c>
      <c r="E7" s="51">
        <f t="shared" si="2"/>
        <v>14</v>
      </c>
      <c r="F7" s="52">
        <f t="shared" si="3"/>
        <v>34682</v>
      </c>
      <c r="G7" s="53" t="str">
        <f t="shared" si="4"/>
        <v>수</v>
      </c>
      <c r="H7" s="51">
        <f t="shared" si="5"/>
        <v>3</v>
      </c>
    </row>
    <row r="8" spans="1:8" x14ac:dyDescent="0.25">
      <c r="A8" s="1" t="s">
        <v>13</v>
      </c>
      <c r="B8" s="2">
        <v>39071</v>
      </c>
      <c r="C8" s="51">
        <f t="shared" si="0"/>
        <v>2006</v>
      </c>
      <c r="D8" s="51">
        <f t="shared" si="1"/>
        <v>12</v>
      </c>
      <c r="E8" s="51">
        <f t="shared" si="2"/>
        <v>20</v>
      </c>
      <c r="F8" s="52">
        <f t="shared" si="3"/>
        <v>39071</v>
      </c>
      <c r="G8" s="53" t="str">
        <f t="shared" si="4"/>
        <v>수</v>
      </c>
      <c r="H8" s="51">
        <f t="shared" si="5"/>
        <v>3</v>
      </c>
    </row>
    <row r="9" spans="1:8" x14ac:dyDescent="0.25">
      <c r="A9" s="1" t="s">
        <v>14</v>
      </c>
      <c r="B9" s="2">
        <v>33821</v>
      </c>
      <c r="C9" s="51">
        <f t="shared" si="0"/>
        <v>1992</v>
      </c>
      <c r="D9" s="51">
        <f t="shared" si="1"/>
        <v>8</v>
      </c>
      <c r="E9" s="51">
        <f t="shared" si="2"/>
        <v>5</v>
      </c>
      <c r="F9" s="52">
        <f t="shared" si="3"/>
        <v>33821</v>
      </c>
      <c r="G9" s="53" t="str">
        <f t="shared" si="4"/>
        <v>수</v>
      </c>
      <c r="H9" s="51">
        <f t="shared" si="5"/>
        <v>3</v>
      </c>
    </row>
    <row r="10" spans="1:8" x14ac:dyDescent="0.25">
      <c r="A10" s="1" t="s">
        <v>15</v>
      </c>
      <c r="B10" s="2">
        <v>39625</v>
      </c>
      <c r="C10" s="51">
        <f t="shared" si="0"/>
        <v>2008</v>
      </c>
      <c r="D10" s="51">
        <f t="shared" si="1"/>
        <v>6</v>
      </c>
      <c r="E10" s="51">
        <f t="shared" si="2"/>
        <v>26</v>
      </c>
      <c r="F10" s="52">
        <f t="shared" si="3"/>
        <v>39625</v>
      </c>
      <c r="G10" s="53" t="str">
        <f t="shared" si="4"/>
        <v>목</v>
      </c>
      <c r="H10" s="51">
        <f t="shared" si="5"/>
        <v>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zoomScale="175" zoomScaleNormal="175" workbookViewId="0">
      <selection activeCell="B15" sqref="B15:B22"/>
    </sheetView>
  </sheetViews>
  <sheetFormatPr defaultRowHeight="16.5" outlineLevelRow="1" x14ac:dyDescent="0.3"/>
  <cols>
    <col min="1" max="1" width="11" customWidth="1"/>
    <col min="2" max="2" width="17.75" style="2" customWidth="1"/>
    <col min="3" max="5" width="10.75" customWidth="1"/>
    <col min="6" max="6" width="11.25" customWidth="1"/>
  </cols>
  <sheetData>
    <row r="1" spans="1:5" x14ac:dyDescent="0.3">
      <c r="A1" s="16"/>
      <c r="B1" s="15" t="s">
        <v>70</v>
      </c>
      <c r="C1" s="16" t="s">
        <v>5</v>
      </c>
      <c r="D1" s="16" t="s">
        <v>6</v>
      </c>
      <c r="E1" s="16" t="s">
        <v>7</v>
      </c>
    </row>
    <row r="2" spans="1:5" x14ac:dyDescent="0.3">
      <c r="A2" s="17" t="s">
        <v>0</v>
      </c>
      <c r="B2" s="18" t="s">
        <v>101</v>
      </c>
      <c r="C2" s="17" t="s">
        <v>2</v>
      </c>
      <c r="D2" s="17" t="s">
        <v>3</v>
      </c>
      <c r="E2" s="17" t="s">
        <v>4</v>
      </c>
    </row>
    <row r="3" spans="1:5" x14ac:dyDescent="0.25">
      <c r="A3" s="1" t="s">
        <v>8</v>
      </c>
      <c r="B3" s="3">
        <v>39071</v>
      </c>
      <c r="C3">
        <f>YEAR(B3)</f>
        <v>2006</v>
      </c>
      <c r="D3">
        <f>MONTH(B3)</f>
        <v>12</v>
      </c>
      <c r="E3">
        <f>DAY(B3)</f>
        <v>20</v>
      </c>
    </row>
    <row r="4" spans="1:5" x14ac:dyDescent="0.25">
      <c r="A4" s="1" t="s">
        <v>9</v>
      </c>
      <c r="B4" s="2">
        <v>39048</v>
      </c>
      <c r="C4">
        <f t="shared" ref="C4:C10" si="0">YEAR(B4)</f>
        <v>2006</v>
      </c>
      <c r="D4">
        <f t="shared" ref="D4:D10" si="1">MONTH(B4)</f>
        <v>11</v>
      </c>
      <c r="E4">
        <f t="shared" ref="E4:E10" si="2">DAY(B4)</f>
        <v>27</v>
      </c>
    </row>
    <row r="5" spans="1:5" x14ac:dyDescent="0.25">
      <c r="A5" s="1" t="s">
        <v>10</v>
      </c>
      <c r="B5" s="8" t="s">
        <v>16</v>
      </c>
      <c r="C5" t="e">
        <f t="shared" si="0"/>
        <v>#VALUE!</v>
      </c>
      <c r="D5" t="e">
        <f t="shared" si="1"/>
        <v>#VALUE!</v>
      </c>
      <c r="E5" t="e">
        <f t="shared" si="2"/>
        <v>#VALUE!</v>
      </c>
    </row>
    <row r="6" spans="1:5" x14ac:dyDescent="0.25">
      <c r="A6" s="1" t="s">
        <v>11</v>
      </c>
      <c r="B6" s="8" t="s">
        <v>102</v>
      </c>
      <c r="C6" t="e">
        <f t="shared" si="0"/>
        <v>#VALUE!</v>
      </c>
      <c r="D6" t="e">
        <f t="shared" si="1"/>
        <v>#VALUE!</v>
      </c>
      <c r="E6" t="e">
        <f t="shared" si="2"/>
        <v>#VALUE!</v>
      </c>
    </row>
    <row r="7" spans="1:5" x14ac:dyDescent="0.25">
      <c r="A7" s="1" t="s">
        <v>12</v>
      </c>
      <c r="B7" s="4">
        <v>34682</v>
      </c>
      <c r="C7">
        <f t="shared" si="0"/>
        <v>1994</v>
      </c>
      <c r="D7">
        <f t="shared" si="1"/>
        <v>12</v>
      </c>
      <c r="E7">
        <f t="shared" si="2"/>
        <v>14</v>
      </c>
    </row>
    <row r="8" spans="1:5" x14ac:dyDescent="0.25">
      <c r="A8" s="1" t="s">
        <v>13</v>
      </c>
      <c r="B8" s="2" t="s">
        <v>24</v>
      </c>
      <c r="C8" t="e">
        <f t="shared" si="0"/>
        <v>#VALUE!</v>
      </c>
      <c r="D8" t="e">
        <f t="shared" si="1"/>
        <v>#VALUE!</v>
      </c>
      <c r="E8" t="e">
        <f t="shared" si="2"/>
        <v>#VALUE!</v>
      </c>
    </row>
    <row r="9" spans="1:5" x14ac:dyDescent="0.25">
      <c r="A9" s="1" t="s">
        <v>14</v>
      </c>
      <c r="B9" s="8" t="s">
        <v>17</v>
      </c>
      <c r="C9">
        <f t="shared" si="0"/>
        <v>1992</v>
      </c>
      <c r="D9">
        <f t="shared" si="1"/>
        <v>8</v>
      </c>
      <c r="E9">
        <f t="shared" si="2"/>
        <v>5</v>
      </c>
    </row>
    <row r="10" spans="1:5" x14ac:dyDescent="0.25">
      <c r="A10" s="1" t="s">
        <v>15</v>
      </c>
      <c r="B10" s="2">
        <v>39625</v>
      </c>
      <c r="C10">
        <f t="shared" si="0"/>
        <v>2008</v>
      </c>
      <c r="D10">
        <f t="shared" si="1"/>
        <v>6</v>
      </c>
      <c r="E10">
        <f t="shared" si="2"/>
        <v>26</v>
      </c>
    </row>
    <row r="13" spans="1:5" outlineLevel="1" x14ac:dyDescent="0.3">
      <c r="A13" s="16"/>
      <c r="B13" s="15" t="s">
        <v>70</v>
      </c>
      <c r="C13" s="16" t="s">
        <v>5</v>
      </c>
      <c r="D13" s="16" t="s">
        <v>6</v>
      </c>
      <c r="E13" s="16" t="s">
        <v>7</v>
      </c>
    </row>
    <row r="14" spans="1:5" outlineLevel="1" x14ac:dyDescent="0.3">
      <c r="A14" s="45" t="s">
        <v>0</v>
      </c>
      <c r="B14" s="18" t="s">
        <v>101</v>
      </c>
      <c r="C14" s="45" t="s">
        <v>2</v>
      </c>
      <c r="D14" s="45" t="s">
        <v>3</v>
      </c>
      <c r="E14" s="45" t="s">
        <v>4</v>
      </c>
    </row>
    <row r="15" spans="1:5" outlineLevel="1" x14ac:dyDescent="0.25">
      <c r="A15" s="1" t="s">
        <v>8</v>
      </c>
      <c r="B15" s="3">
        <v>39071</v>
      </c>
      <c r="C15">
        <f>YEAR(B15)</f>
        <v>2006</v>
      </c>
      <c r="D15">
        <f>MONTH(B15)</f>
        <v>12</v>
      </c>
      <c r="E15">
        <f>DAY(B15)</f>
        <v>20</v>
      </c>
    </row>
    <row r="16" spans="1:5" outlineLevel="1" x14ac:dyDescent="0.25">
      <c r="A16" s="1" t="s">
        <v>9</v>
      </c>
      <c r="B16" s="2">
        <v>39048</v>
      </c>
      <c r="C16">
        <f t="shared" ref="C16:C22" si="3">YEAR(B16)</f>
        <v>2006</v>
      </c>
      <c r="D16">
        <f t="shared" ref="D16:D22" si="4">MONTH(B16)</f>
        <v>11</v>
      </c>
      <c r="E16">
        <f t="shared" ref="E16:E22" si="5">DAY(B16)</f>
        <v>27</v>
      </c>
    </row>
    <row r="17" spans="1:6" outlineLevel="1" x14ac:dyDescent="0.25">
      <c r="A17" s="1" t="s">
        <v>10</v>
      </c>
      <c r="B17" s="8">
        <v>35839</v>
      </c>
      <c r="C17">
        <f t="shared" si="3"/>
        <v>1998</v>
      </c>
      <c r="D17">
        <f t="shared" si="4"/>
        <v>2</v>
      </c>
      <c r="E17">
        <f t="shared" si="5"/>
        <v>13</v>
      </c>
    </row>
    <row r="18" spans="1:6" outlineLevel="1" x14ac:dyDescent="0.25">
      <c r="A18" s="1" t="s">
        <v>11</v>
      </c>
      <c r="B18" s="8">
        <v>37137</v>
      </c>
      <c r="C18">
        <f t="shared" si="3"/>
        <v>2001</v>
      </c>
      <c r="D18">
        <f t="shared" si="4"/>
        <v>9</v>
      </c>
      <c r="E18">
        <f t="shared" si="5"/>
        <v>3</v>
      </c>
    </row>
    <row r="19" spans="1:6" outlineLevel="1" x14ac:dyDescent="0.25">
      <c r="A19" s="1" t="s">
        <v>12</v>
      </c>
      <c r="B19" s="4">
        <v>34682</v>
      </c>
      <c r="C19">
        <f t="shared" si="3"/>
        <v>1994</v>
      </c>
      <c r="D19">
        <f t="shared" si="4"/>
        <v>12</v>
      </c>
      <c r="E19">
        <f t="shared" si="5"/>
        <v>14</v>
      </c>
    </row>
    <row r="20" spans="1:6" outlineLevel="1" x14ac:dyDescent="0.25">
      <c r="A20" s="1" t="s">
        <v>13</v>
      </c>
      <c r="B20" s="2">
        <v>36757</v>
      </c>
      <c r="C20">
        <f t="shared" si="3"/>
        <v>2000</v>
      </c>
      <c r="D20">
        <f t="shared" si="4"/>
        <v>8</v>
      </c>
      <c r="E20">
        <f t="shared" si="5"/>
        <v>19</v>
      </c>
      <c r="F20" s="9"/>
    </row>
    <row r="21" spans="1:6" outlineLevel="1" x14ac:dyDescent="0.25">
      <c r="A21" s="1" t="s">
        <v>14</v>
      </c>
      <c r="B21" s="8">
        <v>33821</v>
      </c>
      <c r="C21">
        <f t="shared" si="3"/>
        <v>1992</v>
      </c>
      <c r="D21">
        <f t="shared" si="4"/>
        <v>8</v>
      </c>
      <c r="E21">
        <f t="shared" si="5"/>
        <v>5</v>
      </c>
    </row>
    <row r="22" spans="1:6" outlineLevel="1" x14ac:dyDescent="0.25">
      <c r="A22" s="1" t="s">
        <v>15</v>
      </c>
      <c r="B22" s="2">
        <v>39625</v>
      </c>
      <c r="C22">
        <f t="shared" si="3"/>
        <v>2008</v>
      </c>
      <c r="D22">
        <f t="shared" si="4"/>
        <v>6</v>
      </c>
      <c r="E22">
        <f t="shared" si="5"/>
        <v>26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zoomScale="175" zoomScaleNormal="175" workbookViewId="0">
      <selection activeCell="F10" sqref="F10"/>
    </sheetView>
  </sheetViews>
  <sheetFormatPr defaultColWidth="8.75" defaultRowHeight="16.5" outlineLevelCol="1" x14ac:dyDescent="0.3"/>
  <cols>
    <col min="1" max="1" width="21.25" style="5" customWidth="1"/>
    <col min="2" max="2" width="14.375" style="6" customWidth="1"/>
    <col min="3" max="4" width="7.875" style="5" customWidth="1"/>
    <col min="5" max="5" width="17.625" style="5" customWidth="1" outlineLevel="1"/>
    <col min="6" max="6" width="12.75" style="5" customWidth="1" outlineLevel="1"/>
    <col min="7" max="16384" width="8.75" style="5"/>
  </cols>
  <sheetData>
    <row r="1" spans="1:6" x14ac:dyDescent="0.3">
      <c r="A1" s="22"/>
      <c r="B1" s="23" t="s">
        <v>72</v>
      </c>
    </row>
    <row r="2" spans="1:6" x14ac:dyDescent="0.3">
      <c r="A2" s="25" t="s">
        <v>30</v>
      </c>
      <c r="B2" s="26">
        <f ca="1">TODAY()</f>
        <v>44101</v>
      </c>
      <c r="C2" s="7"/>
      <c r="D2" s="7"/>
      <c r="E2" s="7"/>
    </row>
    <row r="3" spans="1:6" x14ac:dyDescent="0.3">
      <c r="A3" s="20"/>
      <c r="B3" s="21"/>
      <c r="C3" s="56" t="s">
        <v>70</v>
      </c>
      <c r="D3" s="56"/>
      <c r="E3" s="22" t="s">
        <v>71</v>
      </c>
      <c r="F3" s="22" t="s">
        <v>73</v>
      </c>
    </row>
    <row r="4" spans="1:6" x14ac:dyDescent="0.3">
      <c r="A4" s="55" t="s">
        <v>32</v>
      </c>
      <c r="B4" s="57" t="s">
        <v>103</v>
      </c>
      <c r="C4" s="55" t="s">
        <v>25</v>
      </c>
      <c r="D4" s="55"/>
      <c r="E4" s="55" t="s">
        <v>28</v>
      </c>
      <c r="F4" s="55" t="s">
        <v>29</v>
      </c>
    </row>
    <row r="5" spans="1:6" x14ac:dyDescent="0.3">
      <c r="A5" s="55"/>
      <c r="B5" s="57"/>
      <c r="C5" s="19" t="s">
        <v>26</v>
      </c>
      <c r="D5" s="19" t="s">
        <v>27</v>
      </c>
      <c r="E5" s="55"/>
      <c r="F5" s="55"/>
    </row>
    <row r="6" spans="1:6" x14ac:dyDescent="0.3">
      <c r="A6" s="27" t="s">
        <v>33</v>
      </c>
      <c r="B6" s="28">
        <v>43511</v>
      </c>
      <c r="C6" s="33">
        <v>0</v>
      </c>
      <c r="D6" s="33">
        <v>6</v>
      </c>
      <c r="E6" s="29">
        <f>EDATE(B6,C6*12+D6)</f>
        <v>43692</v>
      </c>
      <c r="F6" s="35">
        <f ca="1">E6-$B$2</f>
        <v>-409</v>
      </c>
    </row>
    <row r="7" spans="1:6" x14ac:dyDescent="0.3">
      <c r="A7" s="30" t="s">
        <v>34</v>
      </c>
      <c r="B7" s="31">
        <v>43264</v>
      </c>
      <c r="C7" s="34">
        <v>1</v>
      </c>
      <c r="D7" s="34">
        <v>0</v>
      </c>
      <c r="E7" s="32">
        <f t="shared" ref="E7:E11" si="0">EDATE(B7,C7*12+D7)</f>
        <v>43629</v>
      </c>
      <c r="F7" s="36">
        <f t="shared" ref="F7:F11" ca="1" si="1">E7-$B$2</f>
        <v>-472</v>
      </c>
    </row>
    <row r="8" spans="1:6" x14ac:dyDescent="0.3">
      <c r="A8" s="30" t="s">
        <v>36</v>
      </c>
      <c r="B8" s="32">
        <v>43566</v>
      </c>
      <c r="C8" s="34">
        <v>1</v>
      </c>
      <c r="D8" s="34">
        <v>6</v>
      </c>
      <c r="E8" s="32">
        <f t="shared" si="0"/>
        <v>44115</v>
      </c>
      <c r="F8" s="36">
        <f t="shared" ca="1" si="1"/>
        <v>14</v>
      </c>
    </row>
    <row r="9" spans="1:6" x14ac:dyDescent="0.3">
      <c r="A9" s="30" t="s">
        <v>35</v>
      </c>
      <c r="B9" s="32">
        <v>43525</v>
      </c>
      <c r="C9" s="34">
        <v>1</v>
      </c>
      <c r="D9" s="34">
        <v>0</v>
      </c>
      <c r="E9" s="32">
        <f t="shared" si="0"/>
        <v>43891</v>
      </c>
      <c r="F9" s="36">
        <f t="shared" ca="1" si="1"/>
        <v>-210</v>
      </c>
    </row>
    <row r="10" spans="1:6" x14ac:dyDescent="0.3">
      <c r="A10" s="30" t="s">
        <v>31</v>
      </c>
      <c r="B10" s="32">
        <v>43490</v>
      </c>
      <c r="C10" s="34">
        <v>0</v>
      </c>
      <c r="D10" s="34">
        <v>6</v>
      </c>
      <c r="E10" s="32">
        <f t="shared" si="0"/>
        <v>43671</v>
      </c>
      <c r="F10" s="36">
        <f t="shared" ca="1" si="1"/>
        <v>-430</v>
      </c>
    </row>
    <row r="11" spans="1:6" x14ac:dyDescent="0.3">
      <c r="A11" s="30" t="s">
        <v>37</v>
      </c>
      <c r="B11" s="32">
        <v>43617</v>
      </c>
      <c r="C11" s="34">
        <v>0</v>
      </c>
      <c r="D11" s="34">
        <v>3</v>
      </c>
      <c r="E11" s="32">
        <f t="shared" si="0"/>
        <v>43709</v>
      </c>
      <c r="F11" s="36">
        <f t="shared" ca="1" si="1"/>
        <v>-392</v>
      </c>
    </row>
  </sheetData>
  <mergeCells count="6">
    <mergeCell ref="F4:F5"/>
    <mergeCell ref="A4:A5"/>
    <mergeCell ref="C3:D3"/>
    <mergeCell ref="B4:B5"/>
    <mergeCell ref="C4:D4"/>
    <mergeCell ref="E4:E5"/>
  </mergeCells>
  <phoneticPr fontId="1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5D895-2A75-401E-AFAD-0BCBE4E5F616}">
  <dimension ref="A1:E17"/>
  <sheetViews>
    <sheetView zoomScale="175" zoomScaleNormal="175" workbookViewId="0">
      <selection activeCell="E13" sqref="E13"/>
    </sheetView>
  </sheetViews>
  <sheetFormatPr defaultRowHeight="16.5" outlineLevelCol="1" x14ac:dyDescent="0.3"/>
  <cols>
    <col min="1" max="1" width="11.875" customWidth="1"/>
    <col min="2" max="2" width="17.625" customWidth="1"/>
    <col min="3" max="3" width="14.25" customWidth="1"/>
    <col min="4" max="5" width="14.25" customWidth="1" outlineLevel="1"/>
  </cols>
  <sheetData>
    <row r="1" spans="1:5" ht="10.15" customHeight="1" x14ac:dyDescent="0.3"/>
    <row r="2" spans="1:5" x14ac:dyDescent="0.3">
      <c r="A2" s="24" t="s">
        <v>42</v>
      </c>
      <c r="B2" s="54">
        <v>3</v>
      </c>
    </row>
    <row r="3" spans="1:5" x14ac:dyDescent="0.3">
      <c r="A3" s="24" t="s">
        <v>43</v>
      </c>
      <c r="B3" s="10">
        <v>4</v>
      </c>
    </row>
    <row r="4" spans="1:5" x14ac:dyDescent="0.3">
      <c r="A4" s="21"/>
      <c r="B4" s="21"/>
      <c r="C4" s="43" t="s">
        <v>70</v>
      </c>
      <c r="D4" s="42" t="s">
        <v>38</v>
      </c>
      <c r="E4" s="42" t="s">
        <v>97</v>
      </c>
    </row>
    <row r="5" spans="1:5" x14ac:dyDescent="0.3">
      <c r="A5" s="17" t="s">
        <v>39</v>
      </c>
      <c r="B5" s="17" t="s">
        <v>40</v>
      </c>
      <c r="C5" s="17" t="s">
        <v>41</v>
      </c>
      <c r="D5" s="17" t="s">
        <v>44</v>
      </c>
      <c r="E5" s="17" t="s">
        <v>69</v>
      </c>
    </row>
    <row r="6" spans="1:5" x14ac:dyDescent="0.3">
      <c r="A6" s="13" t="s">
        <v>45</v>
      </c>
      <c r="B6" s="13" t="s">
        <v>57</v>
      </c>
      <c r="C6" s="2">
        <v>43407</v>
      </c>
      <c r="D6" s="2">
        <f>EOMONTH(C6,$B$2)</f>
        <v>43524</v>
      </c>
      <c r="E6" s="2">
        <f>IF(MONTH(D6)&lt;$B$3,DATE(YEAR(D6),$B$3,1),DATE(YEAR(D6)+1,$B$3,1))</f>
        <v>43556</v>
      </c>
    </row>
    <row r="7" spans="1:5" x14ac:dyDescent="0.3">
      <c r="A7" s="13" t="s">
        <v>46</v>
      </c>
      <c r="B7" s="13" t="s">
        <v>58</v>
      </c>
      <c r="C7" s="2">
        <v>43434</v>
      </c>
      <c r="D7" s="2">
        <f t="shared" ref="D7:D17" si="0">EOMONTH(C7,$B$2)</f>
        <v>43524</v>
      </c>
      <c r="E7" s="2">
        <f t="shared" ref="E7:E17" si="1">IF(MONTH(D7)&lt;$B$3,DATE(YEAR(D7),$B$3,1),DATE(YEAR(D7)+1,$B$3,1))</f>
        <v>43556</v>
      </c>
    </row>
    <row r="8" spans="1:5" x14ac:dyDescent="0.3">
      <c r="A8" s="13" t="s">
        <v>47</v>
      </c>
      <c r="B8" s="13" t="s">
        <v>59</v>
      </c>
      <c r="C8" s="2">
        <v>43449</v>
      </c>
      <c r="D8" s="2">
        <f t="shared" si="0"/>
        <v>43555</v>
      </c>
      <c r="E8" s="2">
        <f t="shared" si="1"/>
        <v>43556</v>
      </c>
    </row>
    <row r="9" spans="1:5" x14ac:dyDescent="0.3">
      <c r="A9" s="13" t="s">
        <v>48</v>
      </c>
      <c r="B9" s="13" t="s">
        <v>60</v>
      </c>
      <c r="C9" s="2">
        <v>43468</v>
      </c>
      <c r="D9" s="2">
        <f t="shared" si="0"/>
        <v>43585</v>
      </c>
      <c r="E9" s="2">
        <f t="shared" si="1"/>
        <v>43922</v>
      </c>
    </row>
    <row r="10" spans="1:5" x14ac:dyDescent="0.3">
      <c r="A10" s="13" t="s">
        <v>49</v>
      </c>
      <c r="B10" s="13" t="s">
        <v>61</v>
      </c>
      <c r="C10" s="2">
        <v>43479</v>
      </c>
      <c r="D10" s="2">
        <f t="shared" si="0"/>
        <v>43585</v>
      </c>
      <c r="E10" s="2">
        <f t="shared" si="1"/>
        <v>43922</v>
      </c>
    </row>
    <row r="11" spans="1:5" x14ac:dyDescent="0.3">
      <c r="A11" s="13" t="s">
        <v>50</v>
      </c>
      <c r="B11" s="13" t="s">
        <v>62</v>
      </c>
      <c r="C11" s="2">
        <v>43497</v>
      </c>
      <c r="D11" s="2">
        <f t="shared" si="0"/>
        <v>43616</v>
      </c>
      <c r="E11" s="2">
        <f t="shared" si="1"/>
        <v>43922</v>
      </c>
    </row>
    <row r="12" spans="1:5" x14ac:dyDescent="0.3">
      <c r="A12" s="13" t="s">
        <v>51</v>
      </c>
      <c r="B12" s="13" t="s">
        <v>63</v>
      </c>
      <c r="C12" s="2">
        <v>43523</v>
      </c>
      <c r="D12" s="2">
        <f t="shared" si="0"/>
        <v>43616</v>
      </c>
      <c r="E12" s="2">
        <f t="shared" si="1"/>
        <v>43922</v>
      </c>
    </row>
    <row r="13" spans="1:5" x14ac:dyDescent="0.3">
      <c r="A13" s="13" t="s">
        <v>52</v>
      </c>
      <c r="B13" s="13" t="s">
        <v>64</v>
      </c>
      <c r="C13" s="2">
        <v>43525</v>
      </c>
      <c r="D13" s="2">
        <f t="shared" si="0"/>
        <v>43646</v>
      </c>
      <c r="E13" s="2">
        <f t="shared" si="1"/>
        <v>43922</v>
      </c>
    </row>
    <row r="14" spans="1:5" x14ac:dyDescent="0.3">
      <c r="A14" s="13" t="s">
        <v>53</v>
      </c>
      <c r="B14" s="13" t="s">
        <v>65</v>
      </c>
      <c r="C14" s="2">
        <v>43552</v>
      </c>
      <c r="D14" s="2">
        <f t="shared" si="0"/>
        <v>43646</v>
      </c>
      <c r="E14" s="2">
        <f t="shared" si="1"/>
        <v>43922</v>
      </c>
    </row>
    <row r="15" spans="1:5" x14ac:dyDescent="0.3">
      <c r="A15" s="13" t="s">
        <v>54</v>
      </c>
      <c r="B15" s="13" t="s">
        <v>66</v>
      </c>
      <c r="C15" s="2">
        <v>43570</v>
      </c>
      <c r="D15" s="2">
        <f t="shared" si="0"/>
        <v>43677</v>
      </c>
      <c r="E15" s="2">
        <f t="shared" si="1"/>
        <v>43922</v>
      </c>
    </row>
    <row r="16" spans="1:5" x14ac:dyDescent="0.3">
      <c r="A16" s="13" t="s">
        <v>55</v>
      </c>
      <c r="B16" s="13" t="s">
        <v>67</v>
      </c>
      <c r="C16" s="2">
        <v>43575</v>
      </c>
      <c r="D16" s="2">
        <f t="shared" si="0"/>
        <v>43677</v>
      </c>
      <c r="E16" s="2">
        <f t="shared" si="1"/>
        <v>43922</v>
      </c>
    </row>
    <row r="17" spans="1:5" x14ac:dyDescent="0.3">
      <c r="A17" s="13" t="s">
        <v>56</v>
      </c>
      <c r="B17" s="13" t="s">
        <v>68</v>
      </c>
      <c r="C17" s="2">
        <v>43589</v>
      </c>
      <c r="D17" s="2">
        <f t="shared" si="0"/>
        <v>43708</v>
      </c>
      <c r="E17" s="2">
        <f t="shared" si="1"/>
        <v>43922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3F794-AA9D-418A-B951-9C43587ED6A9}">
  <dimension ref="A1:M23"/>
  <sheetViews>
    <sheetView zoomScale="175" zoomScaleNormal="175" workbookViewId="0">
      <selection activeCell="I8" sqref="I8"/>
    </sheetView>
  </sheetViews>
  <sheetFormatPr defaultRowHeight="16.5" x14ac:dyDescent="0.3"/>
  <cols>
    <col min="1" max="7" width="4.5" customWidth="1"/>
    <col min="8" max="8" width="7.25" customWidth="1"/>
    <col min="9" max="9" width="12.75" customWidth="1"/>
    <col min="10" max="10" width="14.25" customWidth="1"/>
    <col min="12" max="12" width="13.375" customWidth="1"/>
    <col min="13" max="13" width="16.375" customWidth="1"/>
  </cols>
  <sheetData>
    <row r="1" spans="1:13" x14ac:dyDescent="0.3">
      <c r="A1" s="61" t="s">
        <v>84</v>
      </c>
      <c r="B1" s="61"/>
      <c r="C1" s="61"/>
      <c r="D1" s="61"/>
      <c r="E1" s="61"/>
      <c r="F1" s="61"/>
      <c r="G1" s="61"/>
    </row>
    <row r="2" spans="1:13" x14ac:dyDescent="0.3">
      <c r="A2" s="13" t="s">
        <v>3</v>
      </c>
      <c r="B2" s="13" t="s">
        <v>76</v>
      </c>
      <c r="C2" s="13" t="s">
        <v>77</v>
      </c>
      <c r="D2" s="13" t="s">
        <v>78</v>
      </c>
      <c r="E2" s="40" t="s">
        <v>79</v>
      </c>
      <c r="F2" s="13" t="s">
        <v>80</v>
      </c>
      <c r="G2" s="13" t="s">
        <v>4</v>
      </c>
    </row>
    <row r="3" spans="1:13" x14ac:dyDescent="0.3">
      <c r="A3" s="13" t="s">
        <v>104</v>
      </c>
      <c r="B3" s="13" t="s">
        <v>82</v>
      </c>
      <c r="C3" s="13" t="s">
        <v>104</v>
      </c>
      <c r="D3" s="13" t="s">
        <v>82</v>
      </c>
      <c r="E3" s="13" t="s">
        <v>104</v>
      </c>
      <c r="F3" s="13" t="s">
        <v>81</v>
      </c>
      <c r="G3" s="13" t="s">
        <v>82</v>
      </c>
    </row>
    <row r="4" spans="1:13" hidden="1" x14ac:dyDescent="0.3">
      <c r="A4" s="50">
        <f t="shared" ref="A4:G4" si="0">IF(A3="O",0,1)</f>
        <v>1</v>
      </c>
      <c r="B4" s="50">
        <f t="shared" si="0"/>
        <v>0</v>
      </c>
      <c r="C4" s="50">
        <f t="shared" si="0"/>
        <v>1</v>
      </c>
      <c r="D4" s="50">
        <f t="shared" si="0"/>
        <v>0</v>
      </c>
      <c r="E4" s="50">
        <f t="shared" si="0"/>
        <v>1</v>
      </c>
      <c r="F4" s="50">
        <f t="shared" si="0"/>
        <v>0</v>
      </c>
      <c r="G4" s="50">
        <f t="shared" si="0"/>
        <v>0</v>
      </c>
    </row>
    <row r="5" spans="1:13" hidden="1" x14ac:dyDescent="0.3">
      <c r="A5" s="62" t="str">
        <f>_xlfn.CONCAT(A4:G4)</f>
        <v>1010100</v>
      </c>
      <c r="B5" s="62"/>
      <c r="C5" s="62"/>
      <c r="D5" s="62"/>
      <c r="E5" s="62"/>
      <c r="F5" s="62"/>
      <c r="G5" s="62"/>
    </row>
    <row r="6" spans="1:13" x14ac:dyDescent="0.3">
      <c r="A6" s="42"/>
      <c r="B6" s="42"/>
      <c r="C6" s="42"/>
      <c r="D6" s="42"/>
      <c r="E6" s="42"/>
      <c r="F6" s="42"/>
      <c r="G6" s="42"/>
      <c r="H6" s="44" t="s">
        <v>70</v>
      </c>
      <c r="I6" s="59" t="s">
        <v>98</v>
      </c>
      <c r="J6" s="59"/>
      <c r="L6" s="58" t="s">
        <v>85</v>
      </c>
      <c r="M6" s="58"/>
    </row>
    <row r="7" spans="1:13" x14ac:dyDescent="0.3">
      <c r="A7" s="61" t="s">
        <v>39</v>
      </c>
      <c r="B7" s="61"/>
      <c r="C7" s="61"/>
      <c r="D7" s="61" t="s">
        <v>40</v>
      </c>
      <c r="E7" s="61"/>
      <c r="F7" s="61"/>
      <c r="G7" s="61" t="s">
        <v>74</v>
      </c>
      <c r="H7" s="61"/>
      <c r="I7" s="17" t="s">
        <v>75</v>
      </c>
      <c r="J7" s="17" t="s">
        <v>83</v>
      </c>
      <c r="L7" s="24" t="s">
        <v>95</v>
      </c>
      <c r="M7" s="24" t="s">
        <v>96</v>
      </c>
    </row>
    <row r="8" spans="1:13" x14ac:dyDescent="0.3">
      <c r="A8" s="63" t="s">
        <v>45</v>
      </c>
      <c r="B8" s="63"/>
      <c r="C8" s="63"/>
      <c r="D8" s="63" t="s">
        <v>57</v>
      </c>
      <c r="E8" s="63"/>
      <c r="F8" s="63"/>
      <c r="G8" s="60">
        <v>43466</v>
      </c>
      <c r="H8" s="60"/>
      <c r="I8" s="9">
        <v>43510</v>
      </c>
      <c r="J8">
        <f t="shared" ref="J8:J19" ca="1" si="1">NETWORKDAYS.INTL(G8,I8,$A$5,rng공휴일)</f>
        <v>22</v>
      </c>
      <c r="L8" t="s">
        <v>86</v>
      </c>
      <c r="M8" s="41">
        <v>43466</v>
      </c>
    </row>
    <row r="9" spans="1:13" x14ac:dyDescent="0.3">
      <c r="A9" s="63" t="s">
        <v>46</v>
      </c>
      <c r="B9" s="63"/>
      <c r="C9" s="63"/>
      <c r="D9" s="63" t="s">
        <v>58</v>
      </c>
      <c r="E9" s="63"/>
      <c r="F9" s="63"/>
      <c r="G9" s="60">
        <v>43466</v>
      </c>
      <c r="H9" s="60"/>
      <c r="I9" s="9">
        <v>43516</v>
      </c>
      <c r="J9">
        <f t="shared" ca="1" si="1"/>
        <v>25</v>
      </c>
      <c r="L9" t="s">
        <v>87</v>
      </c>
      <c r="M9" s="41">
        <v>43479</v>
      </c>
    </row>
    <row r="10" spans="1:13" x14ac:dyDescent="0.3">
      <c r="A10" s="63" t="s">
        <v>47</v>
      </c>
      <c r="B10" s="63"/>
      <c r="C10" s="63"/>
      <c r="D10" s="63" t="s">
        <v>59</v>
      </c>
      <c r="E10" s="63"/>
      <c r="F10" s="63"/>
      <c r="G10" s="60">
        <v>43468</v>
      </c>
      <c r="H10" s="60"/>
      <c r="I10" s="9">
        <v>43518</v>
      </c>
      <c r="J10">
        <f t="shared" ca="1" si="1"/>
        <v>26</v>
      </c>
      <c r="L10" t="s">
        <v>88</v>
      </c>
      <c r="M10" s="41">
        <v>43500</v>
      </c>
    </row>
    <row r="11" spans="1:13" x14ac:dyDescent="0.3">
      <c r="A11" s="63" t="s">
        <v>48</v>
      </c>
      <c r="B11" s="63"/>
      <c r="C11" s="63"/>
      <c r="D11" s="63" t="s">
        <v>60</v>
      </c>
      <c r="E11" s="63"/>
      <c r="F11" s="63"/>
      <c r="G11" s="60">
        <v>43468</v>
      </c>
      <c r="H11" s="60"/>
      <c r="I11" s="9">
        <v>43520</v>
      </c>
      <c r="J11">
        <f t="shared" ca="1" si="1"/>
        <v>28</v>
      </c>
      <c r="L11" t="s">
        <v>89</v>
      </c>
      <c r="M11" s="41">
        <v>43499</v>
      </c>
    </row>
    <row r="12" spans="1:13" x14ac:dyDescent="0.3">
      <c r="A12" s="63" t="s">
        <v>49</v>
      </c>
      <c r="B12" s="63"/>
      <c r="C12" s="63"/>
      <c r="D12" s="63" t="s">
        <v>61</v>
      </c>
      <c r="E12" s="63"/>
      <c r="F12" s="63"/>
      <c r="G12" s="60">
        <v>43470</v>
      </c>
      <c r="H12" s="60"/>
      <c r="I12" s="9">
        <v>43525</v>
      </c>
      <c r="J12">
        <f t="shared" ca="1" si="1"/>
        <v>29</v>
      </c>
      <c r="L12" t="s">
        <v>90</v>
      </c>
      <c r="M12" s="41">
        <v>43500</v>
      </c>
    </row>
    <row r="13" spans="1:13" x14ac:dyDescent="0.3">
      <c r="A13" s="63" t="s">
        <v>50</v>
      </c>
      <c r="B13" s="63"/>
      <c r="C13" s="63"/>
      <c r="D13" s="63" t="s">
        <v>62</v>
      </c>
      <c r="E13" s="63"/>
      <c r="F13" s="63"/>
      <c r="G13" s="60">
        <v>43472</v>
      </c>
      <c r="H13" s="60"/>
      <c r="I13" s="9">
        <v>43527</v>
      </c>
      <c r="J13">
        <f t="shared" ca="1" si="1"/>
        <v>29</v>
      </c>
      <c r="L13" t="s">
        <v>91</v>
      </c>
      <c r="M13" s="41">
        <v>43501</v>
      </c>
    </row>
    <row r="14" spans="1:13" x14ac:dyDescent="0.3">
      <c r="A14" s="63" t="s">
        <v>51</v>
      </c>
      <c r="B14" s="63"/>
      <c r="C14" s="63"/>
      <c r="D14" s="63" t="s">
        <v>63</v>
      </c>
      <c r="E14" s="63"/>
      <c r="F14" s="63"/>
      <c r="G14" s="60">
        <v>43497</v>
      </c>
      <c r="H14" s="60"/>
      <c r="I14" s="9">
        <v>43534</v>
      </c>
      <c r="J14">
        <f t="shared" ca="1" si="1"/>
        <v>20</v>
      </c>
      <c r="L14" t="s">
        <v>93</v>
      </c>
      <c r="M14" s="41">
        <v>43502</v>
      </c>
    </row>
    <row r="15" spans="1:13" x14ac:dyDescent="0.3">
      <c r="A15" s="63" t="s">
        <v>52</v>
      </c>
      <c r="B15" s="63"/>
      <c r="C15" s="63"/>
      <c r="D15" s="63" t="s">
        <v>64</v>
      </c>
      <c r="E15" s="63"/>
      <c r="F15" s="63"/>
      <c r="G15" s="60">
        <v>43497</v>
      </c>
      <c r="H15" s="60"/>
      <c r="I15" s="9">
        <v>43544</v>
      </c>
      <c r="J15">
        <f t="shared" ca="1" si="1"/>
        <v>23</v>
      </c>
      <c r="L15" t="s">
        <v>92</v>
      </c>
      <c r="M15" s="41">
        <v>43525</v>
      </c>
    </row>
    <row r="16" spans="1:13" x14ac:dyDescent="0.3">
      <c r="A16" s="63" t="s">
        <v>53</v>
      </c>
      <c r="B16" s="63"/>
      <c r="C16" s="63"/>
      <c r="D16" s="63" t="s">
        <v>65</v>
      </c>
      <c r="E16" s="63"/>
      <c r="F16" s="63"/>
      <c r="G16" s="60">
        <v>43497</v>
      </c>
      <c r="H16" s="60"/>
      <c r="I16" s="9">
        <v>43545</v>
      </c>
      <c r="J16">
        <f t="shared" ca="1" si="1"/>
        <v>24</v>
      </c>
      <c r="L16" t="s">
        <v>88</v>
      </c>
      <c r="M16" s="41">
        <v>43538</v>
      </c>
    </row>
    <row r="17" spans="1:13" x14ac:dyDescent="0.3">
      <c r="A17" s="63" t="s">
        <v>54</v>
      </c>
      <c r="B17" s="63"/>
      <c r="C17" s="63"/>
      <c r="D17" s="63" t="s">
        <v>66</v>
      </c>
      <c r="E17" s="63"/>
      <c r="F17" s="63"/>
      <c r="G17" s="60">
        <v>43499</v>
      </c>
      <c r="H17" s="60"/>
      <c r="I17" s="9">
        <v>43545</v>
      </c>
      <c r="J17">
        <f t="shared" ca="1" si="1"/>
        <v>23</v>
      </c>
      <c r="L17" t="s">
        <v>94</v>
      </c>
      <c r="M17" s="41">
        <v>43541</v>
      </c>
    </row>
    <row r="18" spans="1:13" x14ac:dyDescent="0.3">
      <c r="A18" s="63" t="s">
        <v>55</v>
      </c>
      <c r="B18" s="63"/>
      <c r="C18" s="63"/>
      <c r="D18" s="63" t="s">
        <v>67</v>
      </c>
      <c r="E18" s="63"/>
      <c r="F18" s="63"/>
      <c r="G18" s="60">
        <v>43499</v>
      </c>
      <c r="H18" s="60"/>
      <c r="I18" s="9">
        <v>43555</v>
      </c>
      <c r="J18">
        <f t="shared" ca="1" si="1"/>
        <v>29</v>
      </c>
      <c r="L18" t="s">
        <v>105</v>
      </c>
      <c r="M18" s="41">
        <v>43482</v>
      </c>
    </row>
    <row r="19" spans="1:13" x14ac:dyDescent="0.3">
      <c r="A19" s="63" t="s">
        <v>56</v>
      </c>
      <c r="B19" s="63"/>
      <c r="C19" s="63"/>
      <c r="D19" s="63" t="s">
        <v>68</v>
      </c>
      <c r="E19" s="63"/>
      <c r="F19" s="63"/>
      <c r="G19" s="60">
        <v>43501</v>
      </c>
      <c r="H19" s="60"/>
      <c r="I19" s="9">
        <v>43555</v>
      </c>
      <c r="J19">
        <f t="shared" ca="1" si="1"/>
        <v>29</v>
      </c>
      <c r="M19" s="41"/>
    </row>
    <row r="20" spans="1:13" x14ac:dyDescent="0.3">
      <c r="M20" s="41"/>
    </row>
    <row r="21" spans="1:13" x14ac:dyDescent="0.3">
      <c r="M21" s="41"/>
    </row>
    <row r="22" spans="1:13" x14ac:dyDescent="0.3">
      <c r="M22" s="41"/>
    </row>
    <row r="23" spans="1:13" x14ac:dyDescent="0.3">
      <c r="M23" s="41"/>
    </row>
  </sheetData>
  <mergeCells count="43">
    <mergeCell ref="A12:C12"/>
    <mergeCell ref="A7:C7"/>
    <mergeCell ref="A8:C8"/>
    <mergeCell ref="A9:C9"/>
    <mergeCell ref="A10:C10"/>
    <mergeCell ref="A11:C11"/>
    <mergeCell ref="A19:C19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A13:C13"/>
    <mergeCell ref="A14:C14"/>
    <mergeCell ref="A15:C15"/>
    <mergeCell ref="A16:C16"/>
    <mergeCell ref="A17:C17"/>
    <mergeCell ref="A18:C18"/>
    <mergeCell ref="G8:H8"/>
    <mergeCell ref="G9:H9"/>
    <mergeCell ref="G10:H10"/>
    <mergeCell ref="G11:H11"/>
    <mergeCell ref="G12:H12"/>
    <mergeCell ref="L6:M6"/>
    <mergeCell ref="I6:J6"/>
    <mergeCell ref="G19:H19"/>
    <mergeCell ref="A1:G1"/>
    <mergeCell ref="A5:G5"/>
    <mergeCell ref="G13:H13"/>
    <mergeCell ref="G14:H14"/>
    <mergeCell ref="G15:H15"/>
    <mergeCell ref="G16:H16"/>
    <mergeCell ref="G17:H17"/>
    <mergeCell ref="G18:H18"/>
    <mergeCell ref="D16:F16"/>
    <mergeCell ref="D17:F17"/>
    <mergeCell ref="D18:F18"/>
    <mergeCell ref="D19:F19"/>
    <mergeCell ref="G7:H7"/>
  </mergeCells>
  <phoneticPr fontId="1" type="noConversion"/>
  <dataValidations count="1">
    <dataValidation type="list" allowBlank="1" showInputMessage="1" showErrorMessage="1" sqref="A3:G3" xr:uid="{856C3DCE-1E2E-4781-AAE1-08955FC9E5D4}">
      <formula1>"O,X"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D93F9-6E57-4DB8-966A-AA477E5C448D}">
  <dimension ref="A1:H16"/>
  <sheetViews>
    <sheetView zoomScale="175" zoomScaleNormal="175" workbookViewId="0">
      <selection activeCell="E10" sqref="E10"/>
    </sheetView>
  </sheetViews>
  <sheetFormatPr defaultColWidth="11.625" defaultRowHeight="16.5" outlineLevelCol="1" x14ac:dyDescent="0.3"/>
  <cols>
    <col min="1" max="1" width="12.75" style="38" customWidth="1"/>
    <col min="2" max="2" width="14.375" style="38" customWidth="1"/>
    <col min="3" max="3" width="11.625" style="38"/>
    <col min="4" max="5" width="11.625" style="38" customWidth="1" outlineLevel="1"/>
    <col min="6" max="16384" width="11.625" style="38"/>
  </cols>
  <sheetData>
    <row r="1" spans="1:8" x14ac:dyDescent="0.3">
      <c r="A1" s="22"/>
      <c r="B1" s="23" t="s">
        <v>72</v>
      </c>
    </row>
    <row r="2" spans="1:8" x14ac:dyDescent="0.3">
      <c r="A2" s="25" t="s">
        <v>30</v>
      </c>
      <c r="B2" s="26">
        <f ca="1">TODAY()</f>
        <v>44101</v>
      </c>
    </row>
    <row r="4" spans="1:8" x14ac:dyDescent="0.3">
      <c r="A4" s="37" t="s">
        <v>39</v>
      </c>
      <c r="B4" s="37" t="s">
        <v>40</v>
      </c>
      <c r="C4" s="37" t="s">
        <v>41</v>
      </c>
      <c r="D4" s="49" t="s">
        <v>99</v>
      </c>
      <c r="E4" s="49" t="s">
        <v>100</v>
      </c>
    </row>
    <row r="5" spans="1:8" x14ac:dyDescent="0.3">
      <c r="A5" s="38" t="s">
        <v>45</v>
      </c>
      <c r="B5" s="38" t="s">
        <v>57</v>
      </c>
      <c r="C5" s="46">
        <v>42677</v>
      </c>
      <c r="D5" s="47">
        <f ca="1">DATEDIF(C5,$B$2,"Y")</f>
        <v>3</v>
      </c>
      <c r="E5" s="48">
        <f ca="1">DATEDIF(C5,$B$2,"m")</f>
        <v>46</v>
      </c>
    </row>
    <row r="6" spans="1:8" x14ac:dyDescent="0.3">
      <c r="A6" s="38" t="s">
        <v>46</v>
      </c>
      <c r="B6" s="38" t="s">
        <v>58</v>
      </c>
      <c r="C6" s="46">
        <v>42338</v>
      </c>
      <c r="D6" s="47">
        <f t="shared" ref="D6:D16" ca="1" si="0">DATEDIF(C6,$B$2,"Y")</f>
        <v>4</v>
      </c>
      <c r="E6" s="48">
        <f t="shared" ref="E6:E16" ca="1" si="1">DATEDIF(C6,$B$2,"m")</f>
        <v>57</v>
      </c>
    </row>
    <row r="7" spans="1:8" x14ac:dyDescent="0.3">
      <c r="A7" s="38" t="s">
        <v>47</v>
      </c>
      <c r="B7" s="38" t="s">
        <v>59</v>
      </c>
      <c r="C7" s="46">
        <v>40892</v>
      </c>
      <c r="D7" s="47">
        <f t="shared" ca="1" si="0"/>
        <v>8</v>
      </c>
      <c r="E7" s="48">
        <f t="shared" ca="1" si="1"/>
        <v>105</v>
      </c>
    </row>
    <row r="8" spans="1:8" x14ac:dyDescent="0.3">
      <c r="A8" s="38" t="s">
        <v>48</v>
      </c>
      <c r="B8" s="38" t="s">
        <v>60</v>
      </c>
      <c r="C8" s="46">
        <v>40181</v>
      </c>
      <c r="D8" s="47">
        <f t="shared" ca="1" si="0"/>
        <v>10</v>
      </c>
      <c r="E8" s="48">
        <f t="shared" ca="1" si="1"/>
        <v>128</v>
      </c>
    </row>
    <row r="9" spans="1:8" x14ac:dyDescent="0.3">
      <c r="A9" s="38" t="s">
        <v>49</v>
      </c>
      <c r="B9" s="38" t="s">
        <v>61</v>
      </c>
      <c r="C9" s="46">
        <v>39461</v>
      </c>
      <c r="D9" s="47">
        <f t="shared" ca="1" si="0"/>
        <v>12</v>
      </c>
      <c r="E9" s="48">
        <f t="shared" ca="1" si="1"/>
        <v>152</v>
      </c>
    </row>
    <row r="10" spans="1:8" x14ac:dyDescent="0.3">
      <c r="A10" s="38" t="s">
        <v>50</v>
      </c>
      <c r="B10" s="38" t="s">
        <v>62</v>
      </c>
      <c r="C10" s="46">
        <v>40210</v>
      </c>
      <c r="D10" s="47">
        <f t="shared" ca="1" si="0"/>
        <v>10</v>
      </c>
      <c r="E10" s="48">
        <f t="shared" ca="1" si="1"/>
        <v>127</v>
      </c>
    </row>
    <row r="11" spans="1:8" x14ac:dyDescent="0.3">
      <c r="A11" s="38" t="s">
        <v>51</v>
      </c>
      <c r="B11" s="38" t="s">
        <v>63</v>
      </c>
      <c r="C11" s="46">
        <v>40966</v>
      </c>
      <c r="D11" s="47">
        <f t="shared" ca="1" si="0"/>
        <v>8</v>
      </c>
      <c r="E11" s="48">
        <f t="shared" ca="1" si="1"/>
        <v>103</v>
      </c>
    </row>
    <row r="12" spans="1:8" x14ac:dyDescent="0.3">
      <c r="A12" s="38" t="s">
        <v>52</v>
      </c>
      <c r="B12" s="38" t="s">
        <v>64</v>
      </c>
      <c r="C12" s="46">
        <v>37316</v>
      </c>
      <c r="D12" s="47">
        <f t="shared" ca="1" si="0"/>
        <v>18</v>
      </c>
      <c r="E12" s="48">
        <f t="shared" ca="1" si="1"/>
        <v>222</v>
      </c>
    </row>
    <row r="13" spans="1:8" x14ac:dyDescent="0.3">
      <c r="A13" s="38" t="s">
        <v>53</v>
      </c>
      <c r="B13" s="38" t="s">
        <v>65</v>
      </c>
      <c r="C13" s="46">
        <v>36978</v>
      </c>
      <c r="D13" s="47">
        <f t="shared" ca="1" si="0"/>
        <v>19</v>
      </c>
      <c r="E13" s="48">
        <f t="shared" ca="1" si="1"/>
        <v>233</v>
      </c>
      <c r="G13" s="39"/>
      <c r="H13" s="39"/>
    </row>
    <row r="14" spans="1:8" x14ac:dyDescent="0.3">
      <c r="A14" s="38" t="s">
        <v>54</v>
      </c>
      <c r="B14" s="38" t="s">
        <v>66</v>
      </c>
      <c r="C14" s="46">
        <v>40283</v>
      </c>
      <c r="D14" s="47">
        <f t="shared" ca="1" si="0"/>
        <v>10</v>
      </c>
      <c r="E14" s="48">
        <f t="shared" ca="1" si="1"/>
        <v>125</v>
      </c>
    </row>
    <row r="15" spans="1:8" x14ac:dyDescent="0.3">
      <c r="A15" s="38" t="s">
        <v>55</v>
      </c>
      <c r="B15" s="38" t="s">
        <v>67</v>
      </c>
      <c r="C15" s="46">
        <v>40653</v>
      </c>
      <c r="D15" s="47">
        <f t="shared" ca="1" si="0"/>
        <v>9</v>
      </c>
      <c r="E15" s="48">
        <f t="shared" ca="1" si="1"/>
        <v>113</v>
      </c>
    </row>
    <row r="16" spans="1:8" x14ac:dyDescent="0.3">
      <c r="A16" s="38" t="s">
        <v>56</v>
      </c>
      <c r="B16" s="38" t="s">
        <v>68</v>
      </c>
      <c r="C16" s="46">
        <v>37015</v>
      </c>
      <c r="D16" s="47">
        <f t="shared" ca="1" si="0"/>
        <v>19</v>
      </c>
      <c r="E16" s="48">
        <f t="shared" ca="1" si="1"/>
        <v>232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연월일요일추출</vt:lpstr>
      <vt:lpstr>텍스트날짜형식변경</vt:lpstr>
      <vt:lpstr>교체일구하기</vt:lpstr>
      <vt:lpstr>수습기간&amp;연봉협상</vt:lpstr>
      <vt:lpstr>근무일계산(주말or휴일선택제외)</vt:lpstr>
      <vt:lpstr>근속년수(근속개월)계산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Jinkwon Jeon</dc:creator>
  <cp:lastModifiedBy>오빠두엑셀</cp:lastModifiedBy>
  <dcterms:created xsi:type="dcterms:W3CDTF">2019-07-12T09:35:28Z</dcterms:created>
  <dcterms:modified xsi:type="dcterms:W3CDTF">2020-09-27T10:38:29Z</dcterms:modified>
</cp:coreProperties>
</file>