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567\"/>
    </mc:Choice>
  </mc:AlternateContent>
  <xr:revisionPtr revIDLastSave="0" documentId="13_ncr:1_{BBA379A1-53C1-429D-87B5-6E3A3FF6DDD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자재별 소요량" sheetId="1" r:id="rId1"/>
    <sheet name="사용 단위 단가" sheetId="2" r:id="rId2"/>
    <sheet name="제품 한 개 원가" sheetId="3" r:id="rId3"/>
  </sheets>
  <definedNames>
    <definedName name="_xlnm._FilterDatabase" localSheetId="1" hidden="1">'사용 단위 단가'!$B$7:$C$12</definedName>
    <definedName name="_xlnm._FilterDatabase" localSheetId="0" hidden="1">'자재별 소요량'!$B$7:$C$12</definedName>
    <definedName name="_xlnm._FilterDatabase" localSheetId="2" hidden="1">'제품 한 개 원가'!$B$7:$C$12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E9" i="2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<sst xmlns="http://schemas.openxmlformats.org/spreadsheetml/2006/main" count="72" uniqueCount="20">
  <si>
    <t>원료 단위와 포장재 사용량을 맞춰 제품 한 개 원가 구하기</t>
    <phoneticPr fontId="1" type="noConversion"/>
  </si>
  <si>
    <t>: 원료의 구매 단위와 사용 단위를 맞추고 포장재 비용을 반영해 제품 한 개 원가를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</si>
  <si>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생산수량 * 제품 1개 사용량, 0 )</t>
    </r>
  </si>
  <si>
    <t>자재명</t>
  </si>
  <si>
    <t>제품 1개 사용량</t>
  </si>
  <si>
    <t>소요량</t>
  </si>
  <si>
    <t>사용 단위 단가</t>
  </si>
  <si>
    <t>구매단가</t>
  </si>
  <si>
    <t>구매규격</t>
  </si>
  <si>
    <t>계산 항목</t>
  </si>
  <si>
    <t>값</t>
  </si>
  <si>
    <t>밀가루</t>
  </si>
  <si>
    <t>생산수량</t>
  </si>
  <si>
    <t>설탕</t>
  </si>
  <si>
    <t>제품 1개 원가</t>
  </si>
  <si>
    <t>버터</t>
  </si>
  <si>
    <t>포장상자</t>
  </si>
  <si>
    <t>스티커라벨</t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</si>
  <si>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구매단가,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자재명, 기준 자재명, 0 ) ) / 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구매규격,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자재명, 기준 자재명, 0 )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</si>
  <si>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소요량 범위, 사용 단위 단가 범위 ) / 생산수량,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</si>
</sst>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684888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9788" y="101600"/>
          <a:ext cx="534312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684888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F288AB6-E8A1-4E21-BBDE-D1FB47E8D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9788" y="101600"/>
          <a:ext cx="534312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684888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A29CE7E-9146-4D2B-AFF9-3F5DD610C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9788" y="101600"/>
          <a:ext cx="534312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14.09765625" style="1" bestFit="1" customWidth="1"/>
    <col min="4" max="4" width="9.69921875" style="1" customWidth="1"/>
    <col min="5" max="5" width="13" style="1" bestFit="1" customWidth="1"/>
    <col min="6" max="6" width="3.69921875" style="1" customWidth="1"/>
    <col min="7" max="7" width="9.8984375" style="1" bestFit="1" customWidth="1"/>
    <col min="8" max="10" width="9.69921875" style="1" customWidth="1"/>
    <col min="11" max="11" width="12.296875" style="1" bestFit="1" customWidth="1"/>
    <col min="12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3</v>
      </c>
      <c r="H7" s="17" t="s">
        <v>7</v>
      </c>
      <c r="I7" s="10" t="s">
        <v>8</v>
      </c>
      <c r="J7"/>
      <c r="K7" s="17" t="s">
        <v>9</v>
      </c>
      <c r="L7" s="10" t="s">
        <v>10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120</v>
      </c>
      <c r="D8" s="13">
        <f>ROUNDUP($L$8*C8,0)</f>
        <v>30600</v>
      </c>
      <c r="E8" s="12">
        <v>1</v>
      </c>
      <c r="F8"/>
      <c r="G8" s="18" t="s">
        <v>11</v>
      </c>
      <c r="H8" s="21">
        <v>20000</v>
      </c>
      <c r="I8" s="19">
        <v>20000</v>
      </c>
      <c r="J8"/>
      <c r="K8" s="17" t="s">
        <v>12</v>
      </c>
      <c r="L8" s="24">
        <v>255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13</v>
      </c>
      <c r="C9" s="15">
        <v>45</v>
      </c>
      <c r="D9" s="16">
        <f t="shared" ref="D9:D12" si="0">ROUNDUP($L$8*C9,0)</f>
        <v>11475</v>
      </c>
      <c r="E9" s="15">
        <v>2</v>
      </c>
      <c r="F9"/>
      <c r="G9" s="18" t="s">
        <v>13</v>
      </c>
      <c r="H9" s="21">
        <v>12000</v>
      </c>
      <c r="I9" s="19">
        <v>6000</v>
      </c>
      <c r="J9"/>
      <c r="K9" s="25" t="s">
        <v>14</v>
      </c>
      <c r="L9" s="22">
        <v>651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20</v>
      </c>
      <c r="D10" s="13">
        <f t="shared" si="0"/>
        <v>5100</v>
      </c>
      <c r="E10" s="12">
        <v>18</v>
      </c>
      <c r="F10"/>
      <c r="G10" s="18" t="s">
        <v>15</v>
      </c>
      <c r="H10" s="21">
        <v>18000</v>
      </c>
      <c r="I10" s="19">
        <v>1000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5">
        <v>0.1</v>
      </c>
      <c r="D11" s="27">
        <f t="shared" si="0"/>
        <v>26</v>
      </c>
      <c r="E11" s="15">
        <v>300</v>
      </c>
      <c r="F11"/>
      <c r="G11" s="18" t="s">
        <v>16</v>
      </c>
      <c r="H11" s="21">
        <v>60000</v>
      </c>
      <c r="I11" s="24">
        <v>200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1</v>
      </c>
      <c r="D12" s="26">
        <f t="shared" si="0"/>
        <v>255</v>
      </c>
      <c r="E12" s="12">
        <v>50</v>
      </c>
      <c r="F12"/>
      <c r="G12" s="20" t="s">
        <v>17</v>
      </c>
      <c r="H12" s="23">
        <v>5000</v>
      </c>
      <c r="I12" s="22">
        <v>100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1C00-BE43-4AC7-A73F-EC51873F0267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14.09765625" style="1" bestFit="1" customWidth="1"/>
    <col min="4" max="4" width="9.69921875" style="1" customWidth="1"/>
    <col min="5" max="5" width="13" style="1" bestFit="1" customWidth="1"/>
    <col min="6" max="6" width="3.69921875" style="1" customWidth="1"/>
    <col min="7" max="7" width="9.8984375" style="1" bestFit="1" customWidth="1"/>
    <col min="8" max="10" width="9.69921875" style="1" customWidth="1"/>
    <col min="11" max="11" width="12.296875" style="1" bestFit="1" customWidth="1"/>
    <col min="12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3</v>
      </c>
      <c r="H7" s="17" t="s">
        <v>7</v>
      </c>
      <c r="I7" s="10" t="s">
        <v>8</v>
      </c>
      <c r="J7"/>
      <c r="K7" s="17" t="s">
        <v>9</v>
      </c>
      <c r="L7" s="10" t="s">
        <v>10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120</v>
      </c>
      <c r="D8" s="13">
        <v>30600</v>
      </c>
      <c r="E8" s="26">
        <f>INDEX($H$8:$H$12,MATCH(B8,$G$8:$G$12,0))/INDEX($I$8:$I$12,MATCH(B8,$G$8:$G$12,0))</f>
        <v>1</v>
      </c>
      <c r="F8"/>
      <c r="G8" s="18" t="s">
        <v>11</v>
      </c>
      <c r="H8" s="21">
        <v>20000</v>
      </c>
      <c r="I8" s="19">
        <v>20000</v>
      </c>
      <c r="J8"/>
      <c r="K8" s="17" t="s">
        <v>12</v>
      </c>
      <c r="L8" s="24">
        <v>255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13</v>
      </c>
      <c r="C9" s="15">
        <v>45</v>
      </c>
      <c r="D9" s="16">
        <v>11475</v>
      </c>
      <c r="E9" s="27">
        <f t="shared" ref="E9:E12" si="0">INDEX($H$8:$H$12,MATCH(B9,$G$8:$G$12,0))/INDEX($I$8:$I$12,MATCH(B9,$G$8:$G$12,0))</f>
        <v>2</v>
      </c>
      <c r="F9"/>
      <c r="G9" s="18" t="s">
        <v>13</v>
      </c>
      <c r="H9" s="21">
        <v>12000</v>
      </c>
      <c r="I9" s="19">
        <v>6000</v>
      </c>
      <c r="J9"/>
      <c r="K9" s="25" t="s">
        <v>14</v>
      </c>
      <c r="L9" s="22">
        <v>651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20</v>
      </c>
      <c r="D10" s="13">
        <v>5100</v>
      </c>
      <c r="E10" s="26">
        <f t="shared" si="0"/>
        <v>18</v>
      </c>
      <c r="F10"/>
      <c r="G10" s="18" t="s">
        <v>15</v>
      </c>
      <c r="H10" s="21">
        <v>18000</v>
      </c>
      <c r="I10" s="19">
        <v>1000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5">
        <v>0.1</v>
      </c>
      <c r="D11" s="15">
        <v>26</v>
      </c>
      <c r="E11" s="27">
        <f t="shared" si="0"/>
        <v>300</v>
      </c>
      <c r="F11"/>
      <c r="G11" s="18" t="s">
        <v>16</v>
      </c>
      <c r="H11" s="21">
        <v>60000</v>
      </c>
      <c r="I11" s="24">
        <v>200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1</v>
      </c>
      <c r="D12" s="12">
        <v>255</v>
      </c>
      <c r="E12" s="26">
        <f t="shared" si="0"/>
        <v>50</v>
      </c>
      <c r="F12"/>
      <c r="G12" s="20" t="s">
        <v>17</v>
      </c>
      <c r="H12" s="23">
        <v>5000</v>
      </c>
      <c r="I12" s="22">
        <v>100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015F3-EFD7-4EE3-8E9A-5B78A01B95E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14.09765625" style="1" bestFit="1" customWidth="1"/>
    <col min="4" max="4" width="9.69921875" style="1" customWidth="1"/>
    <col min="5" max="5" width="13" style="1" bestFit="1" customWidth="1"/>
    <col min="6" max="6" width="3.69921875" style="1" customWidth="1"/>
    <col min="7" max="7" width="9.8984375" style="1" bestFit="1" customWidth="1"/>
    <col min="8" max="10" width="9.69921875" style="1" customWidth="1"/>
    <col min="11" max="11" width="12.296875" style="1" bestFit="1" customWidth="1"/>
    <col min="12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3</v>
      </c>
      <c r="H7" s="17" t="s">
        <v>7</v>
      </c>
      <c r="I7" s="10" t="s">
        <v>8</v>
      </c>
      <c r="J7"/>
      <c r="K7" s="17" t="s">
        <v>9</v>
      </c>
      <c r="L7" s="10" t="s">
        <v>10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120</v>
      </c>
      <c r="D8" s="13">
        <v>30600</v>
      </c>
      <c r="E8" s="12">
        <v>1</v>
      </c>
      <c r="F8"/>
      <c r="G8" s="18" t="s">
        <v>11</v>
      </c>
      <c r="H8" s="21">
        <v>20000</v>
      </c>
      <c r="I8" s="19">
        <v>20000</v>
      </c>
      <c r="J8"/>
      <c r="K8" s="17" t="s">
        <v>12</v>
      </c>
      <c r="L8" s="24">
        <v>255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13</v>
      </c>
      <c r="C9" s="15">
        <v>45</v>
      </c>
      <c r="D9" s="16">
        <v>11475</v>
      </c>
      <c r="E9" s="15">
        <v>2</v>
      </c>
      <c r="F9"/>
      <c r="G9" s="18" t="s">
        <v>13</v>
      </c>
      <c r="H9" s="21">
        <v>12000</v>
      </c>
      <c r="I9" s="19">
        <v>6000</v>
      </c>
      <c r="J9"/>
      <c r="K9" s="25" t="s">
        <v>14</v>
      </c>
      <c r="L9" s="28">
        <f>ROUND(SUMPRODUCT($D$8:$D$12,$E$8:$E$12)/$L$8,0)</f>
        <v>651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20</v>
      </c>
      <c r="D10" s="13">
        <v>5100</v>
      </c>
      <c r="E10" s="12">
        <v>18</v>
      </c>
      <c r="F10"/>
      <c r="G10" s="18" t="s">
        <v>15</v>
      </c>
      <c r="H10" s="21">
        <v>18000</v>
      </c>
      <c r="I10" s="19">
        <v>1000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5">
        <v>0.1</v>
      </c>
      <c r="D11" s="15">
        <v>26</v>
      </c>
      <c r="E11" s="15">
        <v>300</v>
      </c>
      <c r="F11"/>
      <c r="G11" s="18" t="s">
        <v>16</v>
      </c>
      <c r="H11" s="21">
        <v>60000</v>
      </c>
      <c r="I11" s="24">
        <v>200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1</v>
      </c>
      <c r="D12" s="12">
        <v>255</v>
      </c>
      <c r="E12" s="12">
        <v>50</v>
      </c>
      <c r="F12"/>
      <c r="G12" s="20" t="s">
        <v>17</v>
      </c>
      <c r="H12" s="23">
        <v>5000</v>
      </c>
      <c r="I12" s="22">
        <v>100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자재별 소요량</vt:lpstr>
      <vt:lpstr>사용 단위 단가</vt:lpstr>
      <vt:lpstr>제품 한 개 원가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2026-09-19T21:05:52Z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