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참고매크로\개별파일\"/>
    </mc:Choice>
  </mc:AlternateContent>
  <xr:revisionPtr revIDLastSave="0" documentId="13_ncr:1_{0A9C12B1-C553-44B5-8CC1-CC714413BD9D}" xr6:coauthVersionLast="47" xr6:coauthVersionMax="47" xr10:uidLastSave="{00000000-0000-0000-0000-000000000000}"/>
  <bookViews>
    <workbookView xWindow="30930" yWindow="-120" windowWidth="26790" windowHeight="15990" xr2:uid="{00000000-000D-0000-FFFF-FFFF00000000}"/>
  </bookViews>
  <sheets>
    <sheet name="접수대장" sheetId="1" r:id="rId1"/>
    <sheet name="기준표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6" i="1" l="1" a="1"/>
  <c r="Q6" i="1" s="1"/>
  <c r="Q7" i="1" a="1"/>
  <c r="Q7" i="1" s="1"/>
  <c r="Q8" i="1" a="1"/>
  <c r="Q8" i="1" s="1"/>
  <c r="Q9" i="1" a="1"/>
  <c r="Q9" i="1"/>
  <c r="Q10" i="1" a="1"/>
  <c r="Q10" i="1" s="1"/>
  <c r="Q12" i="1" a="1"/>
  <c r="Q12" i="1" s="1"/>
  <c r="Q13" i="1" a="1"/>
  <c r="Q13" i="1"/>
  <c r="Q14" i="1" a="1"/>
  <c r="Q14" i="1" s="1"/>
  <c r="Q5" i="1" a="1"/>
  <c r="Q5" i="1" s="1"/>
  <c r="O24" i="2"/>
  <c r="O23" i="2"/>
  <c r="O22" i="2"/>
  <c r="O21" i="2"/>
  <c r="O20" i="2"/>
  <c r="O19" i="2"/>
  <c r="O18" i="2"/>
  <c r="O17" i="2"/>
  <c r="O16" i="2"/>
  <c r="O15" i="2"/>
  <c r="E15" i="2"/>
  <c r="O14" i="2"/>
  <c r="E14" i="2"/>
  <c r="O13" i="2"/>
  <c r="E13" i="2"/>
  <c r="O12" i="2"/>
  <c r="E12" i="2"/>
  <c r="O11" i="2"/>
  <c r="E11" i="2"/>
  <c r="O10" i="2"/>
  <c r="E10" i="2"/>
  <c r="O9" i="2"/>
  <c r="E9" i="2"/>
  <c r="O8" i="2"/>
  <c r="E8" i="2"/>
  <c r="O7" i="2"/>
  <c r="E7" i="2"/>
  <c r="O6" i="2"/>
  <c r="E6" i="2"/>
  <c r="O5" i="2"/>
  <c r="P12" i="1" s="1"/>
  <c r="E5" i="2"/>
  <c r="T14" i="1"/>
  <c r="S14" i="1" s="1"/>
  <c r="O14" i="1"/>
  <c r="N14" i="1"/>
  <c r="P14" i="1" s="1"/>
  <c r="K14" i="1"/>
  <c r="T13" i="1"/>
  <c r="S13" i="1" s="1"/>
  <c r="P13" i="1"/>
  <c r="R13" i="1" s="1"/>
  <c r="O13" i="1"/>
  <c r="L13" i="1" s="1"/>
  <c r="N13" i="1"/>
  <c r="K13" i="1"/>
  <c r="T12" i="1"/>
  <c r="S12" i="1" s="1"/>
  <c r="O12" i="1"/>
  <c r="N12" i="1"/>
  <c r="K12" i="1"/>
  <c r="T11" i="1"/>
  <c r="S11" i="1"/>
  <c r="O11" i="1"/>
  <c r="N11" i="1"/>
  <c r="P11" i="1" s="1"/>
  <c r="Q11" i="1" s="1" a="1"/>
  <c r="Q11" i="1" s="1"/>
  <c r="K11" i="1"/>
  <c r="T10" i="1"/>
  <c r="S10" i="1" s="1"/>
  <c r="O10" i="1"/>
  <c r="N10" i="1"/>
  <c r="P10" i="1" s="1"/>
  <c r="L10" i="1"/>
  <c r="K10" i="1"/>
  <c r="T9" i="1"/>
  <c r="S9" i="1" s="1"/>
  <c r="O9" i="1"/>
  <c r="L9" i="1" s="1"/>
  <c r="N9" i="1"/>
  <c r="P9" i="1" s="1"/>
  <c r="K9" i="1"/>
  <c r="T8" i="1"/>
  <c r="S8" i="1" s="1"/>
  <c r="P8" i="1"/>
  <c r="O8" i="1"/>
  <c r="L8" i="1" s="1"/>
  <c r="N8" i="1"/>
  <c r="K8" i="1"/>
  <c r="T7" i="1"/>
  <c r="S7" i="1"/>
  <c r="O7" i="1"/>
  <c r="N7" i="1"/>
  <c r="P7" i="1" s="1"/>
  <c r="K7" i="1"/>
  <c r="T6" i="1"/>
  <c r="S6" i="1" s="1"/>
  <c r="O6" i="1"/>
  <c r="N6" i="1"/>
  <c r="P6" i="1" s="1"/>
  <c r="K6" i="1"/>
  <c r="T5" i="1"/>
  <c r="S5" i="1" s="1"/>
  <c r="O5" i="1"/>
  <c r="N5" i="1"/>
  <c r="P5" i="1" s="1"/>
  <c r="K5" i="1"/>
  <c r="J13" i="1" l="1"/>
  <c r="R8" i="1"/>
  <c r="J8" i="1" s="1"/>
  <c r="R10" i="1"/>
  <c r="J10" i="1" s="1"/>
  <c r="R7" i="1"/>
  <c r="J7" i="1" s="1"/>
  <c r="R12" i="1"/>
  <c r="J12" i="1" s="1"/>
  <c r="R9" i="1"/>
  <c r="J9" i="1" s="1"/>
  <c r="R11" i="1"/>
  <c r="J11" i="1" s="1"/>
  <c r="R5" i="1"/>
  <c r="J5" i="1" s="1"/>
  <c r="L7" i="1"/>
  <c r="L12" i="1"/>
  <c r="L14" i="1"/>
  <c r="R14" i="1"/>
  <c r="J14" i="1" s="1"/>
  <c r="R6" i="1"/>
  <c r="J6" i="1" s="1"/>
  <c r="L6" i="1"/>
  <c r="L11" i="1"/>
  <c r="L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<sst xmlns="http://schemas.openxmlformats.org/spreadsheetml/2006/main" count="158" uniqueCount="134">
  <si>
    <t>접수대장 수식 자동분류</t>
  </si>
  <si>
    <t>J:K:L 열은 수식입니다. 띄어쓰기/줄바꿈/탭/전각공백을 제거해 제목 키워드와 발신처를 비교합니다.</t>
  </si>
  <si>
    <t>연번</t>
  </si>
  <si>
    <t>접수일자</t>
  </si>
  <si>
    <t>발신처</t>
  </si>
  <si>
    <t>시행일자</t>
  </si>
  <si>
    <t>문서번호 윗줄</t>
  </si>
  <si>
    <t>문서번호 아랫줄</t>
  </si>
  <si>
    <t>제목</t>
  </si>
  <si>
    <t>문서보관상자 위치번호</t>
  </si>
  <si>
    <t>관계철 위치번호</t>
  </si>
  <si>
    <t>문서목록표 일련번호
1번째 칸</t>
  </si>
  <si>
    <t>문서목록표 일련번호
2번째 칸</t>
  </si>
  <si>
    <t>문서목록표 일련번호
3번째 칸</t>
  </si>
  <si>
    <t>비고</t>
  </si>
  <si>
    <t>제목정리</t>
  </si>
  <si>
    <t>문서번호정리</t>
  </si>
  <si>
    <t>제목기준행</t>
  </si>
  <si>
    <t>담당부서</t>
  </si>
  <si>
    <t>제목기준장</t>
  </si>
  <si>
    <t>발신처기준장</t>
  </si>
  <si>
    <t>발신처정리</t>
  </si>
  <si>
    <t>구름</t>
  </si>
  <si>
    <t>감리</t>
  </si>
  <si>
    <t>-2790</t>
  </si>
  <si>
    <t>일반 안내</t>
  </si>
  <si>
    <t>문서번호 있음 + 제목 기준 없음 → A / 발신처 구름 → 1번장</t>
  </si>
  <si>
    <t>-2308</t>
  </si>
  <si>
    <t>안 전 관리 실 적 제출</t>
  </si>
  <si>
    <t>띄어쓰기 오류: 안전관리실적 → D / 안전 → 8번장</t>
  </si>
  <si>
    <t>마음아</t>
  </si>
  <si>
    <t>-3110</t>
  </si>
  <si>
    <t>품질 정기 점검 결과</t>
  </si>
  <si>
    <t>띄어쓰기 오류: 품질정기점검 → G / 품질 → 11번장</t>
  </si>
  <si>
    <t>우리도</t>
  </si>
  <si>
    <t>공동</t>
  </si>
  <si>
    <t>-1200</t>
  </si>
  <si>
    <t>시 공 계 획 서 제출</t>
  </si>
  <si>
    <t>띄어쓰기 오류: 시공계획서 → H / 공사 → 7번장</t>
  </si>
  <si>
    <t>같이해</t>
  </si>
  <si>
    <t>시공</t>
  </si>
  <si>
    <t>-0101</t>
  </si>
  <si>
    <t>실정보고서 제출</t>
  </si>
  <si>
    <t>실정보고 → C / 담당부서 없음 → 발신처 같이해 4번장</t>
  </si>
  <si>
    <t>안전관리실적 제출</t>
  </si>
  <si>
    <t>문서번호 없음 → 3번째 칸 B / 1번째 칸은 제목 기준 8번장</t>
  </si>
  <si>
    <t>구름 주식회사</t>
  </si>
  <si>
    <t>발주</t>
  </si>
  <si>
    <t>-4502</t>
  </si>
  <si>
    <t>안전</t>
  </si>
  <si>
    <t>안전만 입력 → D/E 아님 → A / 발신처 일부검색 1번장</t>
  </si>
  <si>
    <t>-7733</t>
  </si>
  <si>
    <t>품질공정검사 요청</t>
  </si>
  <si>
    <t>품질공정검사 → F / 품질 → 11번장</t>
  </si>
  <si>
    <t>-2100</t>
  </si>
  <si>
    <t>문서번호 있음 + 제목 빈칸 → 3번째 칸 빈칸</t>
  </si>
  <si>
    <t>외부업체</t>
  </si>
  <si>
    <t>외부</t>
  </si>
  <si>
    <t>-5000</t>
  </si>
  <si>
    <t>일반 문의</t>
  </si>
  <si>
    <t>발신처 미등록 → 기타 5번장 / 제목 기준 없음 → A</t>
  </si>
  <si>
    <t>수식 설명</t>
  </si>
  <si>
    <t>제목에서 3번표 중분류 전체 단어를 먼저 찾고, 해당 행의 담당부서로 1번표 대분류의 장번호를 가져옵니다. 제목 기준이 없으면 발신처를 1번표 업체명에서 검색하고, 없으면 기타 5번장입니다.</t>
  </si>
  <si>
    <t>접수대장이므로 기준표의 '접수' 라인번호인 2라인을 가져옵니다.</t>
  </si>
  <si>
    <t>문서번호가 없으면 B, 문서번호가 있되 제목이 비어 있으면 빈칸, 문서번호와 제목이 있으면 3번표 중분류를 검색하고 없으면 A입니다.</t>
  </si>
  <si>
    <t>제목/발신처/기준표 값은 공백, 줄바꿈, 탭, 전각공백을 제거한 뒤 SEARCH로 포함 여부를 판단합니다. '안전'만 입력되면 안전관리실적/안전관리계획과 일치하지 않으므로 A가 됩니다.</t>
  </si>
  <si>
    <t>접수대장 수식 자동분류 기준표</t>
  </si>
  <si>
    <t>오른쪽 기준표 값을 수정하면 접수대장 시트의 수식 결과가 자동으로 바뀝니다. 표3의 담당부서는 표1 대분류와 일치해야 장번호를 가져옵니다.</t>
  </si>
  <si>
    <t>No</t>
  </si>
  <si>
    <t>대분류</t>
  </si>
  <si>
    <t>분류코드</t>
  </si>
  <si>
    <t>업체명</t>
  </si>
  <si>
    <t>업체명 정리</t>
  </si>
  <si>
    <t>중분류</t>
  </si>
  <si>
    <t>중분류 정리</t>
  </si>
  <si>
    <t>발주처</t>
  </si>
  <si>
    <t>1번장</t>
  </si>
  <si>
    <t>대장</t>
  </si>
  <si>
    <t>0라인</t>
  </si>
  <si>
    <t>공문</t>
  </si>
  <si>
    <t>A</t>
  </si>
  <si>
    <t>감리단</t>
  </si>
  <si>
    <t>2번장</t>
  </si>
  <si>
    <t>발송</t>
  </si>
  <si>
    <t>1라인</t>
  </si>
  <si>
    <t>기타</t>
  </si>
  <si>
    <t>B</t>
  </si>
  <si>
    <t>공동도급사</t>
  </si>
  <si>
    <t>3번장</t>
  </si>
  <si>
    <t>접수</t>
  </si>
  <si>
    <t>2라인</t>
  </si>
  <si>
    <t>실정보고</t>
  </si>
  <si>
    <t>C</t>
  </si>
  <si>
    <t>시공사</t>
  </si>
  <si>
    <t>4번장</t>
  </si>
  <si>
    <t>안전관리실적</t>
  </si>
  <si>
    <t>D</t>
  </si>
  <si>
    <t>5번장</t>
  </si>
  <si>
    <t>안전관리계획</t>
  </si>
  <si>
    <t>E</t>
  </si>
  <si>
    <t>공무</t>
  </si>
  <si>
    <t>6번장</t>
  </si>
  <si>
    <t>품질공정검사</t>
  </si>
  <si>
    <t>F</t>
  </si>
  <si>
    <t>품질</t>
  </si>
  <si>
    <t>공사</t>
  </si>
  <si>
    <t>7번장</t>
  </si>
  <si>
    <t>품질정기점검</t>
  </si>
  <si>
    <t>G</t>
  </si>
  <si>
    <t>8번장</t>
  </si>
  <si>
    <t>시공계획서</t>
  </si>
  <si>
    <t>H</t>
  </si>
  <si>
    <t>통신</t>
  </si>
  <si>
    <t>9번장</t>
  </si>
  <si>
    <t>I</t>
  </si>
  <si>
    <t>기계</t>
  </si>
  <si>
    <t>10번장</t>
  </si>
  <si>
    <t>J</t>
  </si>
  <si>
    <t>11번장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</si>
  <si>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</si>
  <si>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</si>
  <si>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</si>
  <si>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</si>
  <si>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</si>
  <si>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</si>
  <si>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</si>
  <si>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</si>
  <si>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</si>
  <si>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</si>
  <si>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r>
      <t>1번째</t>
    </r>
    <r>
      <rPr>
        <b/>
        <sz val="11"/>
        <rFont val="Carlito"/>
        <family val="2"/>
      </rPr>
      <t xml:space="preserve"> </t>
    </r>
    <r>
      <rPr>
        <b/>
        <sz val="11"/>
        <rFont val="Carlito"/>
      </rPr>
      <t>칸</t>
    </r>
  </si>
  <si>
    <r>
      <t>2</t>
    </r>
    <r>
      <rPr>
        <b/>
        <sz val="11"/>
        <rFont val="Carlito"/>
      </rPr>
      <t>번째</t>
    </r>
    <r>
      <rPr>
        <b/>
        <sz val="11"/>
        <rFont val="Carlito"/>
        <family val="2"/>
      </rPr>
      <t xml:space="preserve"> </t>
    </r>
    <r>
      <rPr>
        <b/>
        <sz val="11"/>
        <rFont val="Carlito"/>
      </rPr>
      <t>칸</t>
    </r>
  </si>
  <si>
    <r>
      <t>3</t>
    </r>
    <r>
      <rPr>
        <b/>
        <sz val="11"/>
        <rFont val="Carlito"/>
      </rPr>
      <t>번째</t>
    </r>
    <r>
      <rPr>
        <b/>
        <sz val="11"/>
        <rFont val="Carlito"/>
        <family val="2"/>
      </rPr>
      <t xml:space="preserve"> </t>
    </r>
    <r>
      <rPr>
        <b/>
        <sz val="11"/>
        <rFont val="Carlito"/>
      </rPr>
      <t>칸</t>
    </r>
  </si>
  <si>
    <r>
      <t>비교</t>
    </r>
    <r>
      <rPr>
        <b/>
        <sz val="11"/>
        <rFont val="Carlito"/>
        <family val="2"/>
      </rPr>
      <t xml:space="preserve"> </t>
    </r>
    <r>
      <rPr>
        <b/>
        <sz val="11"/>
        <rFont val="Carlito"/>
      </rPr>
      <t>방식</t>
    </r>
  </si>
  <si>
    <t>안전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</si>
</sst>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9">
    <font>
      <sz val="11"/>
      <name val="Carlito"/>
    </font>
    <font>
      <b/>
      <sz val="16"/>
      <name val="Carlito"/>
    </font>
    <font>
      <sz val="10"/>
      <color rgb="FF334155"/>
      <name val="Carlito"/>
    </font>
    <font>
      <b/>
      <sz val="11"/>
      <name val="Carlito"/>
    </font>
    <font>
      <b/>
      <sz val="11"/>
      <color rgb="FFFFFFFF"/>
      <name val="Carlito"/>
    </font>
    <font>
      <sz val="11"/>
      <name val="Carlito"/>
    </font>
    <font>
      <sz val="8"/>
      <name val="돋움"/>
      <family val="3"/>
      <charset val="129"/>
    </font>
    <font>
      <b/>
      <sz val="11"/>
      <name val="Carlito"/>
      <family val="2"/>
    </font>
    <font>
      <b/>
      <sz val="1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EF08A"/>
      </patternFill>
    </fill>
    <fill>
      <patternFill patternType="solid">
        <fgColor rgb="FF0F172A"/>
      </patternFill>
    </fill>
    <fill>
      <patternFill patternType="solid">
        <fgColor rgb="FFDCFCE7"/>
      </patternFill>
    </fill>
    <fill>
      <patternFill patternType="solid">
        <fgColor rgb="FF64748B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89999084444715716"/>
        <bgColor indexed="64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94A3B8"/>
      </bottom>
      <diagonal/>
    </border>
    <border>
      <left/>
      <right style="thin">
        <color rgb="FFCBD5E1"/>
      </right>
      <top/>
      <bottom style="thin">
        <color rgb="FFCBD5E1"/>
      </bottom>
      <diagonal/>
    </border>
    <border>
      <left style="thin">
        <color rgb="FFCBD5E1"/>
      </left>
      <right style="thin">
        <color rgb="FFCBD5E1"/>
      </right>
      <top/>
      <bottom style="thin">
        <color rgb="FFCBD5E1"/>
      </bottom>
      <diagonal/>
    </border>
    <border>
      <left style="thin">
        <color rgb="FFCBD5E1"/>
      </left>
      <right/>
      <top/>
      <bottom style="thin">
        <color rgb="FFCBD5E1"/>
      </bottom>
      <diagonal/>
    </border>
    <border>
      <left/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CBD5E1"/>
      </left>
      <right style="thin">
        <color rgb="FFCBD5E1"/>
      </right>
      <top style="thin">
        <color rgb="FFCBD5E1"/>
      </top>
      <bottom style="thin">
        <color rgb="FFCBD5E1"/>
      </bottom>
      <diagonal/>
    </border>
    <border>
      <left style="thin">
        <color rgb="FFCBD5E1"/>
      </left>
      <right/>
      <top style="thin">
        <color rgb="FFCBD5E1"/>
      </top>
      <bottom style="thin">
        <color rgb="FFCBD5E1"/>
      </bottom>
      <diagonal/>
    </border>
    <border>
      <left/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 style="thin">
        <color rgb="FFCBD5E1"/>
      </right>
      <top style="thin">
        <color rgb="FFCBD5E1"/>
      </top>
      <bottom/>
      <diagonal/>
    </border>
    <border>
      <left style="thin">
        <color rgb="FFCBD5E1"/>
      </left>
      <right/>
      <top style="thin">
        <color rgb="FFCBD5E1"/>
      </top>
      <bottom/>
      <diagonal/>
    </border>
    <border>
      <left style="thin">
        <color rgb="FFCBD5E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36">
    <xf numFmtId="0" fontId="0" fillId="0" borderId="0" xfId="0"/>
    <xf numFmtId="0" fontId="3" fillId="2" borderId="2" xfId="1" applyFont="1" applyFill="1" applyBorder="1" applyAlignment="1">
      <alignment horizontal="center" vertical="center"/>
    </xf>
    <xf numFmtId="0" fontId="0" fillId="0" borderId="3" xfId="1" applyFont="1" applyBorder="1"/>
    <xf numFmtId="0" fontId="0" fillId="0" borderId="4" xfId="1" applyFont="1" applyBorder="1"/>
    <xf numFmtId="0" fontId="0" fillId="0" borderId="5" xfId="1" applyFont="1" applyBorder="1"/>
    <xf numFmtId="0" fontId="0" fillId="0" borderId="6" xfId="1" applyFont="1" applyBorder="1"/>
    <xf numFmtId="0" fontId="0" fillId="0" borderId="7" xfId="1" applyFont="1" applyBorder="1"/>
    <xf numFmtId="0" fontId="0" fillId="0" borderId="8" xfId="1" applyFont="1" applyBorder="1"/>
    <xf numFmtId="0" fontId="0" fillId="0" borderId="9" xfId="1" applyFont="1" applyBorder="1"/>
    <xf numFmtId="0" fontId="0" fillId="0" borderId="10" xfId="1" applyFont="1" applyBorder="1"/>
    <xf numFmtId="0" fontId="0" fillId="0" borderId="11" xfId="1" applyFont="1" applyBorder="1"/>
    <xf numFmtId="0" fontId="4" fillId="3" borderId="0" xfId="1" applyFont="1" applyFill="1" applyAlignment="1">
      <alignment horizontal="center" vertical="center" wrapText="1"/>
    </xf>
    <xf numFmtId="0" fontId="3" fillId="4" borderId="4" xfId="1" applyFont="1" applyFill="1" applyBorder="1" applyAlignment="1">
      <alignment horizontal="center"/>
    </xf>
    <xf numFmtId="0" fontId="3" fillId="4" borderId="7" xfId="1" applyFont="1" applyFill="1" applyBorder="1" applyAlignment="1">
      <alignment horizontal="center"/>
    </xf>
    <xf numFmtId="0" fontId="3" fillId="4" borderId="10" xfId="1" applyFont="1" applyFill="1" applyBorder="1" applyAlignment="1">
      <alignment horizontal="center"/>
    </xf>
    <xf numFmtId="176" fontId="0" fillId="0" borderId="4" xfId="1" applyNumberFormat="1" applyFont="1" applyBorder="1"/>
    <xf numFmtId="176" fontId="0" fillId="0" borderId="7" xfId="1" applyNumberFormat="1" applyFont="1" applyBorder="1"/>
    <xf numFmtId="176" fontId="0" fillId="0" borderId="10" xfId="1" applyNumberFormat="1" applyFont="1" applyBorder="1"/>
    <xf numFmtId="0" fontId="4" fillId="5" borderId="0" xfId="1" applyFont="1" applyFill="1" applyAlignment="1">
      <alignment horizontal="center" vertical="center" wrapText="1"/>
    </xf>
    <xf numFmtId="0" fontId="3" fillId="6" borderId="3" xfId="1" applyFont="1" applyFill="1" applyBorder="1" applyAlignment="1">
      <alignment horizontal="left" vertical="top" wrapText="1"/>
    </xf>
    <xf numFmtId="0" fontId="7" fillId="6" borderId="6" xfId="1" applyFont="1" applyFill="1" applyBorder="1" applyAlignment="1">
      <alignment horizontal="left" vertical="top" wrapText="1"/>
    </xf>
    <xf numFmtId="0" fontId="3" fillId="6" borderId="9" xfId="1" applyFont="1" applyFill="1" applyBorder="1" applyAlignment="1">
      <alignment horizontal="left" vertical="top" wrapText="1"/>
    </xf>
    <xf numFmtId="0" fontId="0" fillId="7" borderId="0" xfId="0" applyFill="1"/>
    <xf numFmtId="0" fontId="3" fillId="6" borderId="4" xfId="1" applyFont="1" applyFill="1" applyBorder="1"/>
    <xf numFmtId="0" fontId="3" fillId="6" borderId="7" xfId="1" applyFont="1" applyFill="1" applyBorder="1"/>
    <xf numFmtId="0" fontId="8" fillId="6" borderId="7" xfId="1" applyFont="1" applyFill="1" applyBorder="1"/>
    <xf numFmtId="0" fontId="3" fillId="6" borderId="10" xfId="1" applyFont="1" applyFill="1" applyBorder="1"/>
    <xf numFmtId="0" fontId="0" fillId="0" borderId="12" xfId="1" applyFont="1" applyBorder="1" applyAlignment="1">
      <alignment horizontal="left" vertical="top" wrapText="1"/>
    </xf>
    <xf numFmtId="0" fontId="0" fillId="0" borderId="1" xfId="1" applyFont="1" applyBorder="1" applyAlignment="1">
      <alignment horizontal="left" vertical="top" wrapText="1"/>
    </xf>
    <xf numFmtId="0" fontId="1" fillId="6" borderId="0" xfId="1" applyFont="1" applyFill="1" applyAlignment="1">
      <alignment horizontal="center" vertical="center"/>
    </xf>
    <xf numFmtId="0" fontId="0" fillId="6" borderId="0" xfId="0" applyFill="1"/>
    <xf numFmtId="0" fontId="2" fillId="0" borderId="0" xfId="1" applyFont="1"/>
    <xf numFmtId="0" fontId="0" fillId="0" borderId="0" xfId="0"/>
    <xf numFmtId="0" fontId="3" fillId="7" borderId="0" xfId="1" applyFont="1" applyFill="1"/>
    <xf numFmtId="0" fontId="0" fillId="7" borderId="0" xfId="0" applyFill="1"/>
    <xf numFmtId="0" fontId="1" fillId="0" borderId="0" xfId="1" applyFont="1" applyAlignment="1">
      <alignment horizontal="center" vertical="center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"/>
  <sheetViews>
    <sheetView tabSelected="1" workbookViewId="0">
      <selection activeCell="G11" sqref="G11"/>
    </sheetView>
  </sheetViews>
  <sheetFormatPr defaultRowHeight="14.25"/>
  <cols>
    <col min="1" max="1" width="9.125" customWidth="1"/>
    <col min="2" max="2" width="12" customWidth="1"/>
    <col min="3" max="3" width="13.625" bestFit="1" customWidth="1"/>
    <col min="4" max="4" width="12" customWidth="1"/>
    <col min="5" max="6" width="14" customWidth="1"/>
    <col min="7" max="7" width="20" bestFit="1" customWidth="1"/>
    <col min="8" max="8" width="15" customWidth="1"/>
    <col min="9" max="9" width="13.625" bestFit="1" customWidth="1"/>
    <col min="10" max="12" width="14" customWidth="1"/>
    <col min="13" max="13" width="54.875" bestFit="1" customWidth="1"/>
    <col min="14" max="14" width="17.25" bestFit="1" customWidth="1"/>
    <col min="15" max="20" width="12" customWidth="1"/>
  </cols>
  <sheetData>
    <row r="1" spans="1:20" ht="27.95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4" spans="1:20" ht="30" customHeight="1">
      <c r="A4" s="11" t="s">
        <v>2</v>
      </c>
      <c r="B4" s="11" t="s">
        <v>3</v>
      </c>
      <c r="C4" s="11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8" t="s">
        <v>15</v>
      </c>
      <c r="O4" s="18" t="s">
        <v>16</v>
      </c>
      <c r="P4" s="18" t="s">
        <v>17</v>
      </c>
      <c r="Q4" s="18" t="s">
        <v>18</v>
      </c>
      <c r="R4" s="18" t="s">
        <v>19</v>
      </c>
      <c r="S4" s="18" t="s">
        <v>20</v>
      </c>
      <c r="T4" s="18" t="s">
        <v>21</v>
      </c>
    </row>
    <row r="5" spans="1:20" ht="30" customHeight="1">
      <c r="A5" s="2">
        <v>1</v>
      </c>
      <c r="B5" s="15">
        <v>46211</v>
      </c>
      <c r="C5" s="3" t="s">
        <v>22</v>
      </c>
      <c r="D5" s="15">
        <v>46211</v>
      </c>
      <c r="E5" s="3" t="s">
        <v>23</v>
      </c>
      <c r="F5" s="3" t="s">
        <v>24</v>
      </c>
      <c r="G5" s="23" t="s">
        <v>25</v>
      </c>
      <c r="H5" s="3"/>
      <c r="I5" s="3"/>
      <c r="J5" s="12" t="str">
        <f t="shared" ref="J5:J14" si="0">IF($R5&lt;&gt;"",$R5,$S5)</f>
        <v>1번장</v>
      </c>
      <c r="K5" s="12" t="str">
        <f>IF($A5="","",INDEX(기준표!$I$5:$I$7,MATCH("접수",기준표!$H$5:$H$7,0)))</f>
        <v>2라인</v>
      </c>
      <c r="L5" s="12" t="str">
        <f>IF(LEN($O5)=0,"B",IF(LEN($N5)=0,"",IF($P5="","A",INDEX(기준표!$M$5:$M$24,$P5-4))))</f>
        <v>A</v>
      </c>
      <c r="M5" s="3" t="s">
        <v>26</v>
      </c>
      <c r="N5" s="3" t="str">
        <f t="shared" ref="N5:N14" si="1">SUBSTITUTE(SUBSTITUTE(SUBSTITUTE(SUBSTITUTE($G5," ",""),CHAR(10),""),CHAR(9),""),"　","")</f>
        <v>일반안내</v>
      </c>
      <c r="O5" s="3" t="str">
        <f t="shared" ref="O5:O14" si="2">SUBSTITUTE(SUBSTITUTE(SUBSTITUTE(SUBSTITUTE($E5&amp;$F5," ",""),CHAR(10),""),CHAR(9),""),"　","")</f>
        <v>감리-2790</v>
      </c>
      <c r="P5" s="3" t="str">
        <f>IF(AND($N5&lt;&gt;"",기준표!$O$5&lt;&gt;"",ISNUMBER(SEARCH(기준표!$O$5,$N5))),5,IF(AND($N5&lt;&gt;"",기준표!$O$6&lt;&gt;"",ISNUMBER(SEARCH(기준표!$O$6,$N5))),6,IF(AND($N5&lt;&gt;"",기준표!$O$7&lt;&gt;"",ISNUMBER(SEARCH(기준표!$O$7,$N5))),7,IF(AND($N5&lt;&gt;"",기준표!$O$8&lt;&gt;"",ISNUMBER(SEARCH(기준표!$O$8,$N5))),8,IF(AND($N5&lt;&gt;"",기준표!$O$9&lt;&gt;"",ISNUMBER(SEARCH(기준표!$O$9,$N5))),9,IF(AND($N5&lt;&gt;"",기준표!$O$10&lt;&gt;"",ISNUMBER(SEARCH(기준표!$O$10,$N5))),10,IF(AND($N5&lt;&gt;"",기준표!$O$11&lt;&gt;"",ISNUMBER(SEARCH(기준표!$O$11,$N5))),11,IF(AND($N5&lt;&gt;"",기준표!$O$12&lt;&gt;"",ISNUMBER(SEARCH(기준표!$O$12,$N5))),12,IF(AND($N5&lt;&gt;"",기준표!$O$13&lt;&gt;"",ISNUMBER(SEARCH(기준표!$O$13,$N5))),13,IF(AND($N5&lt;&gt;"",기준표!$O$14&lt;&gt;"",ISNUMBER(SEARCH(기준표!$O$14,$N5))),14,IF(AND($N5&lt;&gt;"",기준표!$O$15&lt;&gt;"",ISNUMBER(SEARCH(기준표!$O$15,$N5))),15,IF(AND($N5&lt;&gt;"",기준표!$O$16&lt;&gt;"",ISNUMBER(SEARCH(기준표!$O$16,$N5))),16,IF(AND($N5&lt;&gt;"",기준표!$O$17&lt;&gt;"",ISNUMBER(SEARCH(기준표!$O$17,$N5))),17,IF(AND($N5&lt;&gt;"",기준표!$O$18&lt;&gt;"",ISNUMBER(SEARCH(기준표!$O$18,$N5))),18,IF(AND($N5&lt;&gt;"",기준표!$O$19&lt;&gt;"",ISNUMBER(SEARCH(기준표!$O$19,$N5))),19,IF(AND($N5&lt;&gt;"",기준표!$O$20&lt;&gt;"",ISNUMBER(SEARCH(기준표!$O$20,$N5))),20,IF(AND($N5&lt;&gt;"",기준표!$O$21&lt;&gt;"",ISNUMBER(SEARCH(기준표!$O$21,$N5))),21,IF(AND($N5&lt;&gt;"",기준표!$O$22&lt;&gt;"",ISNUMBER(SEARCH(기준표!$O$22,$N5))),22,IF(AND($N5&lt;&gt;"",기준표!$O$23&lt;&gt;"",ISNUMBER(SEARCH(기준표!$O$23,$N5))),23,IF(AND($N5&lt;&gt;"",기준표!$O$24&lt;&gt;"",ISNUMBER(SEARCH(기준표!$O$24,$N5))),24,""))))))))))))))))))))</f>
        <v/>
      </c>
      <c r="Q5" s="3" t="str" cm="1">
        <f t="array" ref="Q5">IF($P5="","",INDEX(기준표!$N$5:$N$24,$P5-4))</f>
        <v/>
      </c>
      <c r="R5" s="3" t="str">
        <f>IF($Q5="","",IFERROR(INDEX(기준표!$C$5:$C$15,MATCH($Q5,기준표!$B$5:$B$15,0)),""))</f>
        <v/>
      </c>
      <c r="S5" s="3" t="str">
        <f>IF(AND($T5&lt;&gt;"",기준표!$E$5&lt;&gt;"",ISNUMBER(SEARCH(기준표!$E$5,$T5))),기준표!$C$5,IF(AND($T5&lt;&gt;"",기준표!$E$6&lt;&gt;"",ISNUMBER(SEARCH(기준표!$E$6,$T5))),기준표!$C$6,IF(AND($T5&lt;&gt;"",기준표!$E$7&lt;&gt;"",ISNUMBER(SEARCH(기준표!$E$7,$T5))),기준표!$C$7,IF(AND($T5&lt;&gt;"",기준표!$E$8&lt;&gt;"",ISNUMBER(SEARCH(기준표!$E$8,$T5))),기준표!$C$8,IF(AND($T5&lt;&gt;"",기준표!$E$9&lt;&gt;"",ISNUMBER(SEARCH(기준표!$E$9,$T5))),기준표!$C$9,IF(AND($T5&lt;&gt;"",기준표!$E$10&lt;&gt;"",ISNUMBER(SEARCH(기준표!$E$10,$T5))),기준표!$C$10,IF(AND($T5&lt;&gt;"",기준표!$E$11&lt;&gt;"",ISNUMBER(SEARCH(기준표!$E$11,$T5))),기준표!$C$11,IF(AND($T5&lt;&gt;"",기준표!$E$12&lt;&gt;"",ISNUMBER(SEARCH(기준표!$E$12,$T5))),기준표!$C$12,IF(AND($T5&lt;&gt;"",기준표!$E$13&lt;&gt;"",ISNUMBER(SEARCH(기준표!$E$13,$T5))),기준표!$C$13,IF(AND($T5&lt;&gt;"",기준표!$E$14&lt;&gt;"",ISNUMBER(SEARCH(기준표!$E$14,$T5))),기준표!$C$14,IF(AND($T5&lt;&gt;"",기준표!$E$15&lt;&gt;"",ISNUMBER(SEARCH(기준표!$E$15,$T5))),기준표!$C$15,IFERROR(INDEX(기준표!$C$5:$C$15,MATCH("기타",기준표!$B$5:$B$15,0)),"5번장"))))))))))))</f>
        <v>1번장</v>
      </c>
      <c r="T5" s="4" t="str">
        <f t="shared" ref="T5:T14" si="3">SUBSTITUTE(SUBSTITUTE(SUBSTITUTE(SUBSTITUTE($C5," ",""),CHAR(10),""),CHAR(9),""),"　","")</f>
        <v>구름</v>
      </c>
    </row>
    <row r="6" spans="1:20" ht="30" customHeight="1">
      <c r="A6" s="5">
        <v>2</v>
      </c>
      <c r="B6" s="16">
        <v>46211</v>
      </c>
      <c r="C6" s="6" t="s">
        <v>22</v>
      </c>
      <c r="D6" s="16">
        <v>46211</v>
      </c>
      <c r="E6" s="6" t="s">
        <v>23</v>
      </c>
      <c r="F6" s="6" t="s">
        <v>27</v>
      </c>
      <c r="G6" s="24" t="s">
        <v>28</v>
      </c>
      <c r="H6" s="6"/>
      <c r="I6" s="6"/>
      <c r="J6" s="13" t="str">
        <f t="shared" si="0"/>
        <v>8번장</v>
      </c>
      <c r="K6" s="13" t="str">
        <f>IF($A6="","",INDEX(기준표!$I$5:$I$7,MATCH("접수",기준표!$H$5:$H$7,0)))</f>
        <v>2라인</v>
      </c>
      <c r="L6" s="13" t="str">
        <f>IF(LEN($O6)=0,"B",IF(LEN($N6)=0,"",IF($P6="","A",INDEX(기준표!$M$5:$M$24,$P6-4))))</f>
        <v>D</v>
      </c>
      <c r="M6" s="6" t="s">
        <v>29</v>
      </c>
      <c r="N6" s="6" t="str">
        <f t="shared" si="1"/>
        <v>안전관리실적제출</v>
      </c>
      <c r="O6" s="6" t="str">
        <f t="shared" si="2"/>
        <v>감리-2308</v>
      </c>
      <c r="P6" s="6">
        <f>IF(AND($N6&lt;&gt;"",기준표!$O$5&lt;&gt;"",ISNUMBER(SEARCH(기준표!$O$5,$N6))),5,IF(AND($N6&lt;&gt;"",기준표!$O$6&lt;&gt;"",ISNUMBER(SEARCH(기준표!$O$6,$N6))),6,IF(AND($N6&lt;&gt;"",기준표!$O$7&lt;&gt;"",ISNUMBER(SEARCH(기준표!$O$7,$N6))),7,IF(AND($N6&lt;&gt;"",기준표!$O$8&lt;&gt;"",ISNUMBER(SEARCH(기준표!$O$8,$N6))),8,IF(AND($N6&lt;&gt;"",기준표!$O$9&lt;&gt;"",ISNUMBER(SEARCH(기준표!$O$9,$N6))),9,IF(AND($N6&lt;&gt;"",기준표!$O$10&lt;&gt;"",ISNUMBER(SEARCH(기준표!$O$10,$N6))),10,IF(AND($N6&lt;&gt;"",기준표!$O$11&lt;&gt;"",ISNUMBER(SEARCH(기준표!$O$11,$N6))),11,IF(AND($N6&lt;&gt;"",기준표!$O$12&lt;&gt;"",ISNUMBER(SEARCH(기준표!$O$12,$N6))),12,IF(AND($N6&lt;&gt;"",기준표!$O$13&lt;&gt;"",ISNUMBER(SEARCH(기준표!$O$13,$N6))),13,IF(AND($N6&lt;&gt;"",기준표!$O$14&lt;&gt;"",ISNUMBER(SEARCH(기준표!$O$14,$N6))),14,IF(AND($N6&lt;&gt;"",기준표!$O$15&lt;&gt;"",ISNUMBER(SEARCH(기준표!$O$15,$N6))),15,IF(AND($N6&lt;&gt;"",기준표!$O$16&lt;&gt;"",ISNUMBER(SEARCH(기준표!$O$16,$N6))),16,IF(AND($N6&lt;&gt;"",기준표!$O$17&lt;&gt;"",ISNUMBER(SEARCH(기준표!$O$17,$N6))),17,IF(AND($N6&lt;&gt;"",기준표!$O$18&lt;&gt;"",ISNUMBER(SEARCH(기준표!$O$18,$N6))),18,IF(AND($N6&lt;&gt;"",기준표!$O$19&lt;&gt;"",ISNUMBER(SEARCH(기준표!$O$19,$N6))),19,IF(AND($N6&lt;&gt;"",기준표!$O$20&lt;&gt;"",ISNUMBER(SEARCH(기준표!$O$20,$N6))),20,IF(AND($N6&lt;&gt;"",기준표!$O$21&lt;&gt;"",ISNUMBER(SEARCH(기준표!$O$21,$N6))),21,IF(AND($N6&lt;&gt;"",기준표!$O$22&lt;&gt;"",ISNUMBER(SEARCH(기준표!$O$22,$N6))),22,IF(AND($N6&lt;&gt;"",기준표!$O$23&lt;&gt;"",ISNUMBER(SEARCH(기준표!$O$23,$N6))),23,IF(AND($N6&lt;&gt;"",기준표!$O$24&lt;&gt;"",ISNUMBER(SEARCH(기준표!$O$24,$N6))),24,""))))))))))))))))))))</f>
        <v>8</v>
      </c>
      <c r="Q6" s="6" t="str" cm="1">
        <f t="array" ref="Q6">IF($P6="","",INDEX(기준표!$N$5:$N$24,$P6-4))</f>
        <v>안전</v>
      </c>
      <c r="R6" s="6" t="str">
        <f>IF($Q6="","",IFERROR(INDEX(기준표!$C$5:$C$15,MATCH($Q6,기준표!$B$5:$B$15,0)),""))</f>
        <v>8번장</v>
      </c>
      <c r="S6" s="6" t="str">
        <f>IF(AND($T6&lt;&gt;"",기준표!$E$5&lt;&gt;"",ISNUMBER(SEARCH(기준표!$E$5,$T6))),기준표!$C$5,IF(AND($T6&lt;&gt;"",기준표!$E$6&lt;&gt;"",ISNUMBER(SEARCH(기준표!$E$6,$T6))),기준표!$C$6,IF(AND($T6&lt;&gt;"",기준표!$E$7&lt;&gt;"",ISNUMBER(SEARCH(기준표!$E$7,$T6))),기준표!$C$7,IF(AND($T6&lt;&gt;"",기준표!$E$8&lt;&gt;"",ISNUMBER(SEARCH(기준표!$E$8,$T6))),기준표!$C$8,IF(AND($T6&lt;&gt;"",기준표!$E$9&lt;&gt;"",ISNUMBER(SEARCH(기준표!$E$9,$T6))),기준표!$C$9,IF(AND($T6&lt;&gt;"",기준표!$E$10&lt;&gt;"",ISNUMBER(SEARCH(기준표!$E$10,$T6))),기준표!$C$10,IF(AND($T6&lt;&gt;"",기준표!$E$11&lt;&gt;"",ISNUMBER(SEARCH(기준표!$E$11,$T6))),기준표!$C$11,IF(AND($T6&lt;&gt;"",기준표!$E$12&lt;&gt;"",ISNUMBER(SEARCH(기준표!$E$12,$T6))),기준표!$C$12,IF(AND($T6&lt;&gt;"",기준표!$E$13&lt;&gt;"",ISNUMBER(SEARCH(기준표!$E$13,$T6))),기준표!$C$13,IF(AND($T6&lt;&gt;"",기준표!$E$14&lt;&gt;"",ISNUMBER(SEARCH(기준표!$E$14,$T6))),기준표!$C$14,IF(AND($T6&lt;&gt;"",기준표!$E$15&lt;&gt;"",ISNUMBER(SEARCH(기준표!$E$15,$T6))),기준표!$C$15,IFERROR(INDEX(기준표!$C$5:$C$15,MATCH("기타",기준표!$B$5:$B$15,0)),"5번장"))))))))))))</f>
        <v>1번장</v>
      </c>
      <c r="T6" s="7" t="str">
        <f t="shared" si="3"/>
        <v>구름</v>
      </c>
    </row>
    <row r="7" spans="1:20" ht="30" customHeight="1">
      <c r="A7" s="5">
        <v>3</v>
      </c>
      <c r="B7" s="16">
        <v>46212</v>
      </c>
      <c r="C7" s="6" t="s">
        <v>30</v>
      </c>
      <c r="D7" s="16">
        <v>46212</v>
      </c>
      <c r="E7" s="6" t="s">
        <v>23</v>
      </c>
      <c r="F7" s="6" t="s">
        <v>31</v>
      </c>
      <c r="G7" s="24" t="s">
        <v>32</v>
      </c>
      <c r="H7" s="6"/>
      <c r="I7" s="6"/>
      <c r="J7" s="13" t="str">
        <f t="shared" si="0"/>
        <v>11번장</v>
      </c>
      <c r="K7" s="13" t="str">
        <f>IF($A7="","",INDEX(기준표!$I$5:$I$7,MATCH("접수",기준표!$H$5:$H$7,0)))</f>
        <v>2라인</v>
      </c>
      <c r="L7" s="13" t="str">
        <f>IF(LEN($O7)=0,"B",IF(LEN($N7)=0,"",IF($P7="","A",INDEX(기준표!$M$5:$M$24,$P7-4))))</f>
        <v>G</v>
      </c>
      <c r="M7" s="6" t="s">
        <v>33</v>
      </c>
      <c r="N7" s="6" t="str">
        <f t="shared" si="1"/>
        <v>품질정기점검결과</v>
      </c>
      <c r="O7" s="6" t="str">
        <f t="shared" si="2"/>
        <v>감리-3110</v>
      </c>
      <c r="P7" s="6">
        <f>IF(AND($N7&lt;&gt;"",기준표!$O$5&lt;&gt;"",ISNUMBER(SEARCH(기준표!$O$5,$N7))),5,IF(AND($N7&lt;&gt;"",기준표!$O$6&lt;&gt;"",ISNUMBER(SEARCH(기준표!$O$6,$N7))),6,IF(AND($N7&lt;&gt;"",기준표!$O$7&lt;&gt;"",ISNUMBER(SEARCH(기준표!$O$7,$N7))),7,IF(AND($N7&lt;&gt;"",기준표!$O$8&lt;&gt;"",ISNUMBER(SEARCH(기준표!$O$8,$N7))),8,IF(AND($N7&lt;&gt;"",기준표!$O$9&lt;&gt;"",ISNUMBER(SEARCH(기준표!$O$9,$N7))),9,IF(AND($N7&lt;&gt;"",기준표!$O$10&lt;&gt;"",ISNUMBER(SEARCH(기준표!$O$10,$N7))),10,IF(AND($N7&lt;&gt;"",기준표!$O$11&lt;&gt;"",ISNUMBER(SEARCH(기준표!$O$11,$N7))),11,IF(AND($N7&lt;&gt;"",기준표!$O$12&lt;&gt;"",ISNUMBER(SEARCH(기준표!$O$12,$N7))),12,IF(AND($N7&lt;&gt;"",기준표!$O$13&lt;&gt;"",ISNUMBER(SEARCH(기준표!$O$13,$N7))),13,IF(AND($N7&lt;&gt;"",기준표!$O$14&lt;&gt;"",ISNUMBER(SEARCH(기준표!$O$14,$N7))),14,IF(AND($N7&lt;&gt;"",기준표!$O$15&lt;&gt;"",ISNUMBER(SEARCH(기준표!$O$15,$N7))),15,IF(AND($N7&lt;&gt;"",기준표!$O$16&lt;&gt;"",ISNUMBER(SEARCH(기준표!$O$16,$N7))),16,IF(AND($N7&lt;&gt;"",기준표!$O$17&lt;&gt;"",ISNUMBER(SEARCH(기준표!$O$17,$N7))),17,IF(AND($N7&lt;&gt;"",기준표!$O$18&lt;&gt;"",ISNUMBER(SEARCH(기준표!$O$18,$N7))),18,IF(AND($N7&lt;&gt;"",기준표!$O$19&lt;&gt;"",ISNUMBER(SEARCH(기준표!$O$19,$N7))),19,IF(AND($N7&lt;&gt;"",기준표!$O$20&lt;&gt;"",ISNUMBER(SEARCH(기준표!$O$20,$N7))),20,IF(AND($N7&lt;&gt;"",기준표!$O$21&lt;&gt;"",ISNUMBER(SEARCH(기준표!$O$21,$N7))),21,IF(AND($N7&lt;&gt;"",기준표!$O$22&lt;&gt;"",ISNUMBER(SEARCH(기준표!$O$22,$N7))),22,IF(AND($N7&lt;&gt;"",기준표!$O$23&lt;&gt;"",ISNUMBER(SEARCH(기준표!$O$23,$N7))),23,IF(AND($N7&lt;&gt;"",기준표!$O$24&lt;&gt;"",ISNUMBER(SEARCH(기준표!$O$24,$N7))),24,""))))))))))))))))))))</f>
        <v>11</v>
      </c>
      <c r="Q7" s="6" t="str" cm="1">
        <f t="array" ref="Q7">IF($P7="","",INDEX(기준표!$N$5:$N$24,$P7-4))</f>
        <v>품질</v>
      </c>
      <c r="R7" s="6" t="str">
        <f>IF($Q7="","",IFERROR(INDEX(기준표!$C$5:$C$15,MATCH($Q7,기준표!$B$5:$B$15,0)),""))</f>
        <v>11번장</v>
      </c>
      <c r="S7" s="6" t="str">
        <f>IF(AND($T7&lt;&gt;"",기준표!$E$5&lt;&gt;"",ISNUMBER(SEARCH(기준표!$E$5,$T7))),기준표!$C$5,IF(AND($T7&lt;&gt;"",기준표!$E$6&lt;&gt;"",ISNUMBER(SEARCH(기준표!$E$6,$T7))),기준표!$C$6,IF(AND($T7&lt;&gt;"",기준표!$E$7&lt;&gt;"",ISNUMBER(SEARCH(기준표!$E$7,$T7))),기준표!$C$7,IF(AND($T7&lt;&gt;"",기준표!$E$8&lt;&gt;"",ISNUMBER(SEARCH(기준표!$E$8,$T7))),기준표!$C$8,IF(AND($T7&lt;&gt;"",기준표!$E$9&lt;&gt;"",ISNUMBER(SEARCH(기준표!$E$9,$T7))),기준표!$C$9,IF(AND($T7&lt;&gt;"",기준표!$E$10&lt;&gt;"",ISNUMBER(SEARCH(기준표!$E$10,$T7))),기준표!$C$10,IF(AND($T7&lt;&gt;"",기준표!$E$11&lt;&gt;"",ISNUMBER(SEARCH(기준표!$E$11,$T7))),기준표!$C$11,IF(AND($T7&lt;&gt;"",기준표!$E$12&lt;&gt;"",ISNUMBER(SEARCH(기준표!$E$12,$T7))),기준표!$C$12,IF(AND($T7&lt;&gt;"",기준표!$E$13&lt;&gt;"",ISNUMBER(SEARCH(기준표!$E$13,$T7))),기준표!$C$13,IF(AND($T7&lt;&gt;"",기준표!$E$14&lt;&gt;"",ISNUMBER(SEARCH(기준표!$E$14,$T7))),기준표!$C$14,IF(AND($T7&lt;&gt;"",기준표!$E$15&lt;&gt;"",ISNUMBER(SEARCH(기준표!$E$15,$T7))),기준표!$C$15,IFERROR(INDEX(기준표!$C$5:$C$15,MATCH("기타",기준표!$B$5:$B$15,0)),"5번장"))))))))))))</f>
        <v>2번장</v>
      </c>
      <c r="T7" s="7" t="str">
        <f t="shared" si="3"/>
        <v>마음아</v>
      </c>
    </row>
    <row r="8" spans="1:20" ht="30" customHeight="1">
      <c r="A8" s="5">
        <v>4</v>
      </c>
      <c r="B8" s="16">
        <v>46212</v>
      </c>
      <c r="C8" s="6" t="s">
        <v>34</v>
      </c>
      <c r="D8" s="16">
        <v>46212</v>
      </c>
      <c r="E8" s="6" t="s">
        <v>35</v>
      </c>
      <c r="F8" s="6" t="s">
        <v>36</v>
      </c>
      <c r="G8" s="24" t="s">
        <v>37</v>
      </c>
      <c r="H8" s="6"/>
      <c r="I8" s="6"/>
      <c r="J8" s="13" t="str">
        <f t="shared" si="0"/>
        <v>7번장</v>
      </c>
      <c r="K8" s="13" t="str">
        <f>IF($A8="","",INDEX(기준표!$I$5:$I$7,MATCH("접수",기준표!$H$5:$H$7,0)))</f>
        <v>2라인</v>
      </c>
      <c r="L8" s="13" t="str">
        <f>IF(LEN($O8)=0,"B",IF(LEN($N8)=0,"",IF($P8="","A",INDEX(기준표!$M$5:$M$24,$P8-4))))</f>
        <v>H</v>
      </c>
      <c r="M8" s="6" t="s">
        <v>38</v>
      </c>
      <c r="N8" s="6" t="str">
        <f t="shared" si="1"/>
        <v>시공계획서제출</v>
      </c>
      <c r="O8" s="6" t="str">
        <f t="shared" si="2"/>
        <v>공동-1200</v>
      </c>
      <c r="P8" s="6">
        <f>IF(AND($N8&lt;&gt;"",기준표!$O$5&lt;&gt;"",ISNUMBER(SEARCH(기준표!$O$5,$N8))),5,IF(AND($N8&lt;&gt;"",기준표!$O$6&lt;&gt;"",ISNUMBER(SEARCH(기준표!$O$6,$N8))),6,IF(AND($N8&lt;&gt;"",기준표!$O$7&lt;&gt;"",ISNUMBER(SEARCH(기준표!$O$7,$N8))),7,IF(AND($N8&lt;&gt;"",기준표!$O$8&lt;&gt;"",ISNUMBER(SEARCH(기준표!$O$8,$N8))),8,IF(AND($N8&lt;&gt;"",기준표!$O$9&lt;&gt;"",ISNUMBER(SEARCH(기준표!$O$9,$N8))),9,IF(AND($N8&lt;&gt;"",기준표!$O$10&lt;&gt;"",ISNUMBER(SEARCH(기준표!$O$10,$N8))),10,IF(AND($N8&lt;&gt;"",기준표!$O$11&lt;&gt;"",ISNUMBER(SEARCH(기준표!$O$11,$N8))),11,IF(AND($N8&lt;&gt;"",기준표!$O$12&lt;&gt;"",ISNUMBER(SEARCH(기준표!$O$12,$N8))),12,IF(AND($N8&lt;&gt;"",기준표!$O$13&lt;&gt;"",ISNUMBER(SEARCH(기준표!$O$13,$N8))),13,IF(AND($N8&lt;&gt;"",기준표!$O$14&lt;&gt;"",ISNUMBER(SEARCH(기준표!$O$14,$N8))),14,IF(AND($N8&lt;&gt;"",기준표!$O$15&lt;&gt;"",ISNUMBER(SEARCH(기준표!$O$15,$N8))),15,IF(AND($N8&lt;&gt;"",기준표!$O$16&lt;&gt;"",ISNUMBER(SEARCH(기준표!$O$16,$N8))),16,IF(AND($N8&lt;&gt;"",기준표!$O$17&lt;&gt;"",ISNUMBER(SEARCH(기준표!$O$17,$N8))),17,IF(AND($N8&lt;&gt;"",기준표!$O$18&lt;&gt;"",ISNUMBER(SEARCH(기준표!$O$18,$N8))),18,IF(AND($N8&lt;&gt;"",기준표!$O$19&lt;&gt;"",ISNUMBER(SEARCH(기준표!$O$19,$N8))),19,IF(AND($N8&lt;&gt;"",기준표!$O$20&lt;&gt;"",ISNUMBER(SEARCH(기준표!$O$20,$N8))),20,IF(AND($N8&lt;&gt;"",기준표!$O$21&lt;&gt;"",ISNUMBER(SEARCH(기준표!$O$21,$N8))),21,IF(AND($N8&lt;&gt;"",기준표!$O$22&lt;&gt;"",ISNUMBER(SEARCH(기준표!$O$22,$N8))),22,IF(AND($N8&lt;&gt;"",기준표!$O$23&lt;&gt;"",ISNUMBER(SEARCH(기준표!$O$23,$N8))),23,IF(AND($N8&lt;&gt;"",기준표!$O$24&lt;&gt;"",ISNUMBER(SEARCH(기준표!$O$24,$N8))),24,""))))))))))))))))))))</f>
        <v>12</v>
      </c>
      <c r="Q8" s="6" t="str" cm="1">
        <f t="array" ref="Q8">IF($P8="","",INDEX(기준표!$N$5:$N$24,$P8-4))</f>
        <v>공사</v>
      </c>
      <c r="R8" s="6" t="str">
        <f>IF($Q8="","",IFERROR(INDEX(기준표!$C$5:$C$15,MATCH($Q8,기준표!$B$5:$B$15,0)),""))</f>
        <v>7번장</v>
      </c>
      <c r="S8" s="6" t="str">
        <f>IF(AND($T8&lt;&gt;"",기준표!$E$5&lt;&gt;"",ISNUMBER(SEARCH(기준표!$E$5,$T8))),기준표!$C$5,IF(AND($T8&lt;&gt;"",기준표!$E$6&lt;&gt;"",ISNUMBER(SEARCH(기준표!$E$6,$T8))),기준표!$C$6,IF(AND($T8&lt;&gt;"",기준표!$E$7&lt;&gt;"",ISNUMBER(SEARCH(기준표!$E$7,$T8))),기준표!$C$7,IF(AND($T8&lt;&gt;"",기준표!$E$8&lt;&gt;"",ISNUMBER(SEARCH(기준표!$E$8,$T8))),기준표!$C$8,IF(AND($T8&lt;&gt;"",기준표!$E$9&lt;&gt;"",ISNUMBER(SEARCH(기준표!$E$9,$T8))),기준표!$C$9,IF(AND($T8&lt;&gt;"",기준표!$E$10&lt;&gt;"",ISNUMBER(SEARCH(기준표!$E$10,$T8))),기준표!$C$10,IF(AND($T8&lt;&gt;"",기준표!$E$11&lt;&gt;"",ISNUMBER(SEARCH(기준표!$E$11,$T8))),기준표!$C$11,IF(AND($T8&lt;&gt;"",기준표!$E$12&lt;&gt;"",ISNUMBER(SEARCH(기준표!$E$12,$T8))),기준표!$C$12,IF(AND($T8&lt;&gt;"",기준표!$E$13&lt;&gt;"",ISNUMBER(SEARCH(기준표!$E$13,$T8))),기준표!$C$13,IF(AND($T8&lt;&gt;"",기준표!$E$14&lt;&gt;"",ISNUMBER(SEARCH(기준표!$E$14,$T8))),기준표!$C$14,IF(AND($T8&lt;&gt;"",기준표!$E$15&lt;&gt;"",ISNUMBER(SEARCH(기준표!$E$15,$T8))),기준표!$C$15,IFERROR(INDEX(기준표!$C$5:$C$15,MATCH("기타",기준표!$B$5:$B$15,0)),"5번장"))))))))))))</f>
        <v>3번장</v>
      </c>
      <c r="T8" s="7" t="str">
        <f t="shared" si="3"/>
        <v>우리도</v>
      </c>
    </row>
    <row r="9" spans="1:20" ht="30" customHeight="1">
      <c r="A9" s="5">
        <v>5</v>
      </c>
      <c r="B9" s="16">
        <v>46213</v>
      </c>
      <c r="C9" s="6" t="s">
        <v>39</v>
      </c>
      <c r="D9" s="16">
        <v>46213</v>
      </c>
      <c r="E9" s="6" t="s">
        <v>40</v>
      </c>
      <c r="F9" s="6" t="s">
        <v>41</v>
      </c>
      <c r="G9" s="24" t="s">
        <v>42</v>
      </c>
      <c r="H9" s="6"/>
      <c r="I9" s="6"/>
      <c r="J9" s="13" t="str">
        <f t="shared" si="0"/>
        <v>4번장</v>
      </c>
      <c r="K9" s="13" t="str">
        <f>IF($A9="","",INDEX(기준표!$I$5:$I$7,MATCH("접수",기준표!$H$5:$H$7,0)))</f>
        <v>2라인</v>
      </c>
      <c r="L9" s="13" t="str">
        <f>IF(LEN($O9)=0,"B",IF(LEN($N9)=0,"",IF($P9="","A",INDEX(기준표!$M$5:$M$24,$P9-4))))</f>
        <v>C</v>
      </c>
      <c r="M9" s="6" t="s">
        <v>43</v>
      </c>
      <c r="N9" s="6" t="str">
        <f t="shared" si="1"/>
        <v>실정보고서제출</v>
      </c>
      <c r="O9" s="6" t="str">
        <f t="shared" si="2"/>
        <v>시공-0101</v>
      </c>
      <c r="P9" s="6">
        <f>IF(AND($N9&lt;&gt;"",기준표!$O$5&lt;&gt;"",ISNUMBER(SEARCH(기준표!$O$5,$N9))),5,IF(AND($N9&lt;&gt;"",기준표!$O$6&lt;&gt;"",ISNUMBER(SEARCH(기준표!$O$6,$N9))),6,IF(AND($N9&lt;&gt;"",기준표!$O$7&lt;&gt;"",ISNUMBER(SEARCH(기준표!$O$7,$N9))),7,IF(AND($N9&lt;&gt;"",기준표!$O$8&lt;&gt;"",ISNUMBER(SEARCH(기준표!$O$8,$N9))),8,IF(AND($N9&lt;&gt;"",기준표!$O$9&lt;&gt;"",ISNUMBER(SEARCH(기준표!$O$9,$N9))),9,IF(AND($N9&lt;&gt;"",기준표!$O$10&lt;&gt;"",ISNUMBER(SEARCH(기준표!$O$10,$N9))),10,IF(AND($N9&lt;&gt;"",기준표!$O$11&lt;&gt;"",ISNUMBER(SEARCH(기준표!$O$11,$N9))),11,IF(AND($N9&lt;&gt;"",기준표!$O$12&lt;&gt;"",ISNUMBER(SEARCH(기준표!$O$12,$N9))),12,IF(AND($N9&lt;&gt;"",기준표!$O$13&lt;&gt;"",ISNUMBER(SEARCH(기준표!$O$13,$N9))),13,IF(AND($N9&lt;&gt;"",기준표!$O$14&lt;&gt;"",ISNUMBER(SEARCH(기준표!$O$14,$N9))),14,IF(AND($N9&lt;&gt;"",기준표!$O$15&lt;&gt;"",ISNUMBER(SEARCH(기준표!$O$15,$N9))),15,IF(AND($N9&lt;&gt;"",기준표!$O$16&lt;&gt;"",ISNUMBER(SEARCH(기준표!$O$16,$N9))),16,IF(AND($N9&lt;&gt;"",기준표!$O$17&lt;&gt;"",ISNUMBER(SEARCH(기준표!$O$17,$N9))),17,IF(AND($N9&lt;&gt;"",기준표!$O$18&lt;&gt;"",ISNUMBER(SEARCH(기준표!$O$18,$N9))),18,IF(AND($N9&lt;&gt;"",기준표!$O$19&lt;&gt;"",ISNUMBER(SEARCH(기준표!$O$19,$N9))),19,IF(AND($N9&lt;&gt;"",기준표!$O$20&lt;&gt;"",ISNUMBER(SEARCH(기준표!$O$20,$N9))),20,IF(AND($N9&lt;&gt;"",기준표!$O$21&lt;&gt;"",ISNUMBER(SEARCH(기준표!$O$21,$N9))),21,IF(AND($N9&lt;&gt;"",기준표!$O$22&lt;&gt;"",ISNUMBER(SEARCH(기준표!$O$22,$N9))),22,IF(AND($N9&lt;&gt;"",기준표!$O$23&lt;&gt;"",ISNUMBER(SEARCH(기준표!$O$23,$N9))),23,IF(AND($N9&lt;&gt;"",기준표!$O$24&lt;&gt;"",ISNUMBER(SEARCH(기준표!$O$24,$N9))),24,""))))))))))))))))))))</f>
        <v>7</v>
      </c>
      <c r="Q9" s="6" cm="1">
        <f t="array" ref="Q9">IF($P9="","",INDEX(기준표!$N$5:$N$24,$P9-4))</f>
        <v>0</v>
      </c>
      <c r="R9" s="6" t="str">
        <f>IF($Q9="","",IFERROR(INDEX(기준표!$C$5:$C$15,MATCH($Q9,기준표!$B$5:$B$15,0)),""))</f>
        <v/>
      </c>
      <c r="S9" s="6" t="str">
        <f>IF(AND($T9&lt;&gt;"",기준표!$E$5&lt;&gt;"",ISNUMBER(SEARCH(기준표!$E$5,$T9))),기준표!$C$5,IF(AND($T9&lt;&gt;"",기준표!$E$6&lt;&gt;"",ISNUMBER(SEARCH(기준표!$E$6,$T9))),기준표!$C$6,IF(AND($T9&lt;&gt;"",기준표!$E$7&lt;&gt;"",ISNUMBER(SEARCH(기준표!$E$7,$T9))),기준표!$C$7,IF(AND($T9&lt;&gt;"",기준표!$E$8&lt;&gt;"",ISNUMBER(SEARCH(기준표!$E$8,$T9))),기준표!$C$8,IF(AND($T9&lt;&gt;"",기준표!$E$9&lt;&gt;"",ISNUMBER(SEARCH(기준표!$E$9,$T9))),기준표!$C$9,IF(AND($T9&lt;&gt;"",기준표!$E$10&lt;&gt;"",ISNUMBER(SEARCH(기준표!$E$10,$T9))),기준표!$C$10,IF(AND($T9&lt;&gt;"",기준표!$E$11&lt;&gt;"",ISNUMBER(SEARCH(기준표!$E$11,$T9))),기준표!$C$11,IF(AND($T9&lt;&gt;"",기준표!$E$12&lt;&gt;"",ISNUMBER(SEARCH(기준표!$E$12,$T9))),기준표!$C$12,IF(AND($T9&lt;&gt;"",기준표!$E$13&lt;&gt;"",ISNUMBER(SEARCH(기준표!$E$13,$T9))),기준표!$C$13,IF(AND($T9&lt;&gt;"",기준표!$E$14&lt;&gt;"",ISNUMBER(SEARCH(기준표!$E$14,$T9))),기준표!$C$14,IF(AND($T9&lt;&gt;"",기준표!$E$15&lt;&gt;"",ISNUMBER(SEARCH(기준표!$E$15,$T9))),기준표!$C$15,IFERROR(INDEX(기준표!$C$5:$C$15,MATCH("기타",기준표!$B$5:$B$15,0)),"5번장"))))))))))))</f>
        <v>4번장</v>
      </c>
      <c r="T9" s="7" t="str">
        <f t="shared" si="3"/>
        <v>같이해</v>
      </c>
    </row>
    <row r="10" spans="1:20" ht="30" customHeight="1">
      <c r="A10" s="5">
        <v>6</v>
      </c>
      <c r="B10" s="16">
        <v>46213</v>
      </c>
      <c r="C10" s="6" t="s">
        <v>22</v>
      </c>
      <c r="D10" s="16">
        <v>46213</v>
      </c>
      <c r="E10" s="6"/>
      <c r="F10" s="6"/>
      <c r="G10" s="24" t="s">
        <v>44</v>
      </c>
      <c r="H10" s="6"/>
      <c r="I10" s="6"/>
      <c r="J10" s="13" t="str">
        <f t="shared" si="0"/>
        <v>8번장</v>
      </c>
      <c r="K10" s="13" t="str">
        <f>IF($A10="","",INDEX(기준표!$I$5:$I$7,MATCH("접수",기준표!$H$5:$H$7,0)))</f>
        <v>2라인</v>
      </c>
      <c r="L10" s="13" t="str">
        <f>IF(LEN($O10)=0,"B",IF(LEN($N10)=0,"",IF($P10="","A",INDEX(기준표!$M$5:$M$24,$P10-4))))</f>
        <v>B</v>
      </c>
      <c r="M10" s="6" t="s">
        <v>45</v>
      </c>
      <c r="N10" s="6" t="str">
        <f t="shared" si="1"/>
        <v>안전관리실적제출</v>
      </c>
      <c r="O10" s="6" t="str">
        <f t="shared" si="2"/>
        <v/>
      </c>
      <c r="P10" s="6">
        <f>IF(AND($N10&lt;&gt;"",기준표!$O$5&lt;&gt;"",ISNUMBER(SEARCH(기준표!$O$5,$N10))),5,IF(AND($N10&lt;&gt;"",기준표!$O$6&lt;&gt;"",ISNUMBER(SEARCH(기준표!$O$6,$N10))),6,IF(AND($N10&lt;&gt;"",기준표!$O$7&lt;&gt;"",ISNUMBER(SEARCH(기준표!$O$7,$N10))),7,IF(AND($N10&lt;&gt;"",기준표!$O$8&lt;&gt;"",ISNUMBER(SEARCH(기준표!$O$8,$N10))),8,IF(AND($N10&lt;&gt;"",기준표!$O$9&lt;&gt;"",ISNUMBER(SEARCH(기준표!$O$9,$N10))),9,IF(AND($N10&lt;&gt;"",기준표!$O$10&lt;&gt;"",ISNUMBER(SEARCH(기준표!$O$10,$N10))),10,IF(AND($N10&lt;&gt;"",기준표!$O$11&lt;&gt;"",ISNUMBER(SEARCH(기준표!$O$11,$N10))),11,IF(AND($N10&lt;&gt;"",기준표!$O$12&lt;&gt;"",ISNUMBER(SEARCH(기준표!$O$12,$N10))),12,IF(AND($N10&lt;&gt;"",기준표!$O$13&lt;&gt;"",ISNUMBER(SEARCH(기준표!$O$13,$N10))),13,IF(AND($N10&lt;&gt;"",기준표!$O$14&lt;&gt;"",ISNUMBER(SEARCH(기준표!$O$14,$N10))),14,IF(AND($N10&lt;&gt;"",기준표!$O$15&lt;&gt;"",ISNUMBER(SEARCH(기준표!$O$15,$N10))),15,IF(AND($N10&lt;&gt;"",기준표!$O$16&lt;&gt;"",ISNUMBER(SEARCH(기준표!$O$16,$N10))),16,IF(AND($N10&lt;&gt;"",기준표!$O$17&lt;&gt;"",ISNUMBER(SEARCH(기준표!$O$17,$N10))),17,IF(AND($N10&lt;&gt;"",기준표!$O$18&lt;&gt;"",ISNUMBER(SEARCH(기준표!$O$18,$N10))),18,IF(AND($N10&lt;&gt;"",기준표!$O$19&lt;&gt;"",ISNUMBER(SEARCH(기준표!$O$19,$N10))),19,IF(AND($N10&lt;&gt;"",기준표!$O$20&lt;&gt;"",ISNUMBER(SEARCH(기준표!$O$20,$N10))),20,IF(AND($N10&lt;&gt;"",기준표!$O$21&lt;&gt;"",ISNUMBER(SEARCH(기준표!$O$21,$N10))),21,IF(AND($N10&lt;&gt;"",기준표!$O$22&lt;&gt;"",ISNUMBER(SEARCH(기준표!$O$22,$N10))),22,IF(AND($N10&lt;&gt;"",기준표!$O$23&lt;&gt;"",ISNUMBER(SEARCH(기준표!$O$23,$N10))),23,IF(AND($N10&lt;&gt;"",기준표!$O$24&lt;&gt;"",ISNUMBER(SEARCH(기준표!$O$24,$N10))),24,""))))))))))))))))))))</f>
        <v>8</v>
      </c>
      <c r="Q10" s="6" t="str" cm="1">
        <f t="array" ref="Q10">IF($P10="","",INDEX(기준표!$N$5:$N$24,$P10-4))</f>
        <v>안전</v>
      </c>
      <c r="R10" s="6" t="str">
        <f>IF($Q10="","",IFERROR(INDEX(기준표!$C$5:$C$15,MATCH($Q10,기준표!$B$5:$B$15,0)),""))</f>
        <v>8번장</v>
      </c>
      <c r="S10" s="6" t="str">
        <f>IF(AND($T10&lt;&gt;"",기준표!$E$5&lt;&gt;"",ISNUMBER(SEARCH(기준표!$E$5,$T10))),기준표!$C$5,IF(AND($T10&lt;&gt;"",기준표!$E$6&lt;&gt;"",ISNUMBER(SEARCH(기준표!$E$6,$T10))),기준표!$C$6,IF(AND($T10&lt;&gt;"",기준표!$E$7&lt;&gt;"",ISNUMBER(SEARCH(기준표!$E$7,$T10))),기준표!$C$7,IF(AND($T10&lt;&gt;"",기준표!$E$8&lt;&gt;"",ISNUMBER(SEARCH(기준표!$E$8,$T10))),기준표!$C$8,IF(AND($T10&lt;&gt;"",기준표!$E$9&lt;&gt;"",ISNUMBER(SEARCH(기준표!$E$9,$T10))),기준표!$C$9,IF(AND($T10&lt;&gt;"",기준표!$E$10&lt;&gt;"",ISNUMBER(SEARCH(기준표!$E$10,$T10))),기준표!$C$10,IF(AND($T10&lt;&gt;"",기준표!$E$11&lt;&gt;"",ISNUMBER(SEARCH(기준표!$E$11,$T10))),기준표!$C$11,IF(AND($T10&lt;&gt;"",기준표!$E$12&lt;&gt;"",ISNUMBER(SEARCH(기준표!$E$12,$T10))),기준표!$C$12,IF(AND($T10&lt;&gt;"",기준표!$E$13&lt;&gt;"",ISNUMBER(SEARCH(기준표!$E$13,$T10))),기준표!$C$13,IF(AND($T10&lt;&gt;"",기준표!$E$14&lt;&gt;"",ISNUMBER(SEARCH(기준표!$E$14,$T10))),기준표!$C$14,IF(AND($T10&lt;&gt;"",기준표!$E$15&lt;&gt;"",ISNUMBER(SEARCH(기준표!$E$15,$T10))),기준표!$C$15,IFERROR(INDEX(기준표!$C$5:$C$15,MATCH("기타",기준표!$B$5:$B$15,0)),"5번장"))))))))))))</f>
        <v>1번장</v>
      </c>
      <c r="T10" s="7" t="str">
        <f t="shared" si="3"/>
        <v>구름</v>
      </c>
    </row>
    <row r="11" spans="1:20" ht="30" customHeight="1">
      <c r="A11" s="5">
        <v>7</v>
      </c>
      <c r="B11" s="16">
        <v>46214</v>
      </c>
      <c r="C11" s="6" t="s">
        <v>46</v>
      </c>
      <c r="D11" s="16">
        <v>46214</v>
      </c>
      <c r="E11" s="6" t="s">
        <v>47</v>
      </c>
      <c r="F11" s="6" t="s">
        <v>48</v>
      </c>
      <c r="G11" s="25" t="s">
        <v>133</v>
      </c>
      <c r="H11" s="6"/>
      <c r="I11" s="6"/>
      <c r="J11" s="13" t="str">
        <f t="shared" si="0"/>
        <v>1번장</v>
      </c>
      <c r="K11" s="13" t="str">
        <f>IF($A11="","",INDEX(기준표!$I$5:$I$7,MATCH("접수",기준표!$H$5:$H$7,0)))</f>
        <v>2라인</v>
      </c>
      <c r="L11" s="13" t="str">
        <f>IF(LEN($O11)=0,"B",IF(LEN($N11)=0,"",IF($P11="","A",INDEX(기준표!$M$5:$M$24,$P11-4))))</f>
        <v>A</v>
      </c>
      <c r="M11" s="6" t="s">
        <v>50</v>
      </c>
      <c r="N11" s="6" t="str">
        <f t="shared" si="1"/>
        <v>안전</v>
      </c>
      <c r="O11" s="6" t="str">
        <f t="shared" si="2"/>
        <v>발주-4502</v>
      </c>
      <c r="P11" s="6" t="str">
        <f>IF(AND($N11&lt;&gt;"",기준표!$O$5&lt;&gt;"",ISNUMBER(SEARCH(기준표!$O$5,$N11))),5,IF(AND($N11&lt;&gt;"",기준표!$O$6&lt;&gt;"",ISNUMBER(SEARCH(기준표!$O$6,$N11))),6,IF(AND($N11&lt;&gt;"",기준표!$O$7&lt;&gt;"",ISNUMBER(SEARCH(기준표!$O$7,$N11))),7,IF(AND($N11&lt;&gt;"",기준표!$O$8&lt;&gt;"",ISNUMBER(SEARCH(기준표!$O$8,$N11))),8,IF(AND($N11&lt;&gt;"",기준표!$O$9&lt;&gt;"",ISNUMBER(SEARCH(기준표!$O$9,$N11))),9,IF(AND($N11&lt;&gt;"",기준표!$O$10&lt;&gt;"",ISNUMBER(SEARCH(기준표!$O$10,$N11))),10,IF(AND($N11&lt;&gt;"",기준표!$O$11&lt;&gt;"",ISNUMBER(SEARCH(기준표!$O$11,$N11))),11,IF(AND($N11&lt;&gt;"",기준표!$O$12&lt;&gt;"",ISNUMBER(SEARCH(기준표!$O$12,$N11))),12,IF(AND($N11&lt;&gt;"",기준표!$O$13&lt;&gt;"",ISNUMBER(SEARCH(기준표!$O$13,$N11))),13,IF(AND($N11&lt;&gt;"",기준표!$O$14&lt;&gt;"",ISNUMBER(SEARCH(기준표!$O$14,$N11))),14,IF(AND($N11&lt;&gt;"",기준표!$O$15&lt;&gt;"",ISNUMBER(SEARCH(기준표!$O$15,$N11))),15,IF(AND($N11&lt;&gt;"",기준표!$O$16&lt;&gt;"",ISNUMBER(SEARCH(기준표!$O$16,$N11))),16,IF(AND($N11&lt;&gt;"",기준표!$O$17&lt;&gt;"",ISNUMBER(SEARCH(기준표!$O$17,$N11))),17,IF(AND($N11&lt;&gt;"",기준표!$O$18&lt;&gt;"",ISNUMBER(SEARCH(기준표!$O$18,$N11))),18,IF(AND($N11&lt;&gt;"",기준표!$O$19&lt;&gt;"",ISNUMBER(SEARCH(기준표!$O$19,$N11))),19,IF(AND($N11&lt;&gt;"",기준표!$O$20&lt;&gt;"",ISNUMBER(SEARCH(기준표!$O$20,$N11))),20,IF(AND($N11&lt;&gt;"",기준표!$O$21&lt;&gt;"",ISNUMBER(SEARCH(기준표!$O$21,$N11))),21,IF(AND($N11&lt;&gt;"",기준표!$O$22&lt;&gt;"",ISNUMBER(SEARCH(기준표!$O$22,$N11))),22,IF(AND($N11&lt;&gt;"",기준표!$O$23&lt;&gt;"",ISNUMBER(SEARCH(기준표!$O$23,$N11))),23,IF(AND($N11&lt;&gt;"",기준표!$O$24&lt;&gt;"",ISNUMBER(SEARCH(기준표!$O$24,$N11))),24,""))))))))))))))))))))</f>
        <v/>
      </c>
      <c r="Q11" s="6" t="str" cm="1">
        <f t="array" ref="Q11">IF($P11="","",INDEX(기준표!$N$5:$N$24,$P11-4))</f>
        <v/>
      </c>
      <c r="R11" s="6" t="str">
        <f>IF($Q11="","",IFERROR(INDEX(기준표!$C$5:$C$15,MATCH($Q11,기준표!$B$5:$B$15,0)),""))</f>
        <v/>
      </c>
      <c r="S11" s="6" t="str">
        <f>IF(AND($T11&lt;&gt;"",기준표!$E$5&lt;&gt;"",ISNUMBER(SEARCH(기준표!$E$5,$T11))),기준표!$C$5,IF(AND($T11&lt;&gt;"",기준표!$E$6&lt;&gt;"",ISNUMBER(SEARCH(기준표!$E$6,$T11))),기준표!$C$6,IF(AND($T11&lt;&gt;"",기준표!$E$7&lt;&gt;"",ISNUMBER(SEARCH(기준표!$E$7,$T11))),기준표!$C$7,IF(AND($T11&lt;&gt;"",기준표!$E$8&lt;&gt;"",ISNUMBER(SEARCH(기준표!$E$8,$T11))),기준표!$C$8,IF(AND($T11&lt;&gt;"",기준표!$E$9&lt;&gt;"",ISNUMBER(SEARCH(기준표!$E$9,$T11))),기준표!$C$9,IF(AND($T11&lt;&gt;"",기준표!$E$10&lt;&gt;"",ISNUMBER(SEARCH(기준표!$E$10,$T11))),기준표!$C$10,IF(AND($T11&lt;&gt;"",기준표!$E$11&lt;&gt;"",ISNUMBER(SEARCH(기준표!$E$11,$T11))),기준표!$C$11,IF(AND($T11&lt;&gt;"",기준표!$E$12&lt;&gt;"",ISNUMBER(SEARCH(기준표!$E$12,$T11))),기준표!$C$12,IF(AND($T11&lt;&gt;"",기준표!$E$13&lt;&gt;"",ISNUMBER(SEARCH(기준표!$E$13,$T11))),기준표!$C$13,IF(AND($T11&lt;&gt;"",기준표!$E$14&lt;&gt;"",ISNUMBER(SEARCH(기준표!$E$14,$T11))),기준표!$C$14,IF(AND($T11&lt;&gt;"",기준표!$E$15&lt;&gt;"",ISNUMBER(SEARCH(기준표!$E$15,$T11))),기준표!$C$15,IFERROR(INDEX(기준표!$C$5:$C$15,MATCH("기타",기준표!$B$5:$B$15,0)),"5번장"))))))))))))</f>
        <v>1번장</v>
      </c>
      <c r="T11" s="7" t="str">
        <f t="shared" si="3"/>
        <v>구름주식회사</v>
      </c>
    </row>
    <row r="12" spans="1:20" ht="30" customHeight="1">
      <c r="A12" s="5">
        <v>8</v>
      </c>
      <c r="B12" s="16">
        <v>46214</v>
      </c>
      <c r="C12" s="6" t="s">
        <v>34</v>
      </c>
      <c r="D12" s="16">
        <v>46214</v>
      </c>
      <c r="E12" s="6" t="s">
        <v>35</v>
      </c>
      <c r="F12" s="6" t="s">
        <v>51</v>
      </c>
      <c r="G12" s="24" t="s">
        <v>52</v>
      </c>
      <c r="H12" s="6"/>
      <c r="I12" s="6"/>
      <c r="J12" s="13" t="str">
        <f t="shared" si="0"/>
        <v>11번장</v>
      </c>
      <c r="K12" s="13" t="str">
        <f>IF($A12="","",INDEX(기준표!$I$5:$I$7,MATCH("접수",기준표!$H$5:$H$7,0)))</f>
        <v>2라인</v>
      </c>
      <c r="L12" s="13" t="str">
        <f>IF(LEN($O12)=0,"B",IF(LEN($N12)=0,"",IF($P12="","A",INDEX(기준표!$M$5:$M$24,$P12-4))))</f>
        <v>F</v>
      </c>
      <c r="M12" s="6" t="s">
        <v>53</v>
      </c>
      <c r="N12" s="6" t="str">
        <f t="shared" si="1"/>
        <v>품질공정검사요청</v>
      </c>
      <c r="O12" s="6" t="str">
        <f t="shared" si="2"/>
        <v>공동-7733</v>
      </c>
      <c r="P12" s="6">
        <f>IF(AND($N12&lt;&gt;"",기준표!$O$5&lt;&gt;"",ISNUMBER(SEARCH(기준표!$O$5,$N12))),5,IF(AND($N12&lt;&gt;"",기준표!$O$6&lt;&gt;"",ISNUMBER(SEARCH(기준표!$O$6,$N12))),6,IF(AND($N12&lt;&gt;"",기준표!$O$7&lt;&gt;"",ISNUMBER(SEARCH(기준표!$O$7,$N12))),7,IF(AND($N12&lt;&gt;"",기준표!$O$8&lt;&gt;"",ISNUMBER(SEARCH(기준표!$O$8,$N12))),8,IF(AND($N12&lt;&gt;"",기준표!$O$9&lt;&gt;"",ISNUMBER(SEARCH(기준표!$O$9,$N12))),9,IF(AND($N12&lt;&gt;"",기준표!$O$10&lt;&gt;"",ISNUMBER(SEARCH(기준표!$O$10,$N12))),10,IF(AND($N12&lt;&gt;"",기준표!$O$11&lt;&gt;"",ISNUMBER(SEARCH(기준표!$O$11,$N12))),11,IF(AND($N12&lt;&gt;"",기준표!$O$12&lt;&gt;"",ISNUMBER(SEARCH(기준표!$O$12,$N12))),12,IF(AND($N12&lt;&gt;"",기준표!$O$13&lt;&gt;"",ISNUMBER(SEARCH(기준표!$O$13,$N12))),13,IF(AND($N12&lt;&gt;"",기준표!$O$14&lt;&gt;"",ISNUMBER(SEARCH(기준표!$O$14,$N12))),14,IF(AND($N12&lt;&gt;"",기준표!$O$15&lt;&gt;"",ISNUMBER(SEARCH(기준표!$O$15,$N12))),15,IF(AND($N12&lt;&gt;"",기준표!$O$16&lt;&gt;"",ISNUMBER(SEARCH(기준표!$O$16,$N12))),16,IF(AND($N12&lt;&gt;"",기준표!$O$17&lt;&gt;"",ISNUMBER(SEARCH(기준표!$O$17,$N12))),17,IF(AND($N12&lt;&gt;"",기준표!$O$18&lt;&gt;"",ISNUMBER(SEARCH(기준표!$O$18,$N12))),18,IF(AND($N12&lt;&gt;"",기준표!$O$19&lt;&gt;"",ISNUMBER(SEARCH(기준표!$O$19,$N12))),19,IF(AND($N12&lt;&gt;"",기준표!$O$20&lt;&gt;"",ISNUMBER(SEARCH(기준표!$O$20,$N12))),20,IF(AND($N12&lt;&gt;"",기준표!$O$21&lt;&gt;"",ISNUMBER(SEARCH(기준표!$O$21,$N12))),21,IF(AND($N12&lt;&gt;"",기준표!$O$22&lt;&gt;"",ISNUMBER(SEARCH(기준표!$O$22,$N12))),22,IF(AND($N12&lt;&gt;"",기준표!$O$23&lt;&gt;"",ISNUMBER(SEARCH(기준표!$O$23,$N12))),23,IF(AND($N12&lt;&gt;"",기준표!$O$24&lt;&gt;"",ISNUMBER(SEARCH(기준표!$O$24,$N12))),24,""))))))))))))))))))))</f>
        <v>10</v>
      </c>
      <c r="Q12" s="6" t="str" cm="1">
        <f t="array" ref="Q12">IF($P12="","",INDEX(기준표!$N$5:$N$24,$P12-4))</f>
        <v>품질</v>
      </c>
      <c r="R12" s="6" t="str">
        <f>IF($Q12="","",IFERROR(INDEX(기준표!$C$5:$C$15,MATCH($Q12,기준표!$B$5:$B$15,0)),""))</f>
        <v>11번장</v>
      </c>
      <c r="S12" s="6" t="str">
        <f>IF(AND($T12&lt;&gt;"",기준표!$E$5&lt;&gt;"",ISNUMBER(SEARCH(기준표!$E$5,$T12))),기준표!$C$5,IF(AND($T12&lt;&gt;"",기준표!$E$6&lt;&gt;"",ISNUMBER(SEARCH(기준표!$E$6,$T12))),기준표!$C$6,IF(AND($T12&lt;&gt;"",기준표!$E$7&lt;&gt;"",ISNUMBER(SEARCH(기준표!$E$7,$T12))),기준표!$C$7,IF(AND($T12&lt;&gt;"",기준표!$E$8&lt;&gt;"",ISNUMBER(SEARCH(기준표!$E$8,$T12))),기준표!$C$8,IF(AND($T12&lt;&gt;"",기준표!$E$9&lt;&gt;"",ISNUMBER(SEARCH(기준표!$E$9,$T12))),기준표!$C$9,IF(AND($T12&lt;&gt;"",기준표!$E$10&lt;&gt;"",ISNUMBER(SEARCH(기준표!$E$10,$T12))),기준표!$C$10,IF(AND($T12&lt;&gt;"",기준표!$E$11&lt;&gt;"",ISNUMBER(SEARCH(기준표!$E$11,$T12))),기준표!$C$11,IF(AND($T12&lt;&gt;"",기준표!$E$12&lt;&gt;"",ISNUMBER(SEARCH(기준표!$E$12,$T12))),기준표!$C$12,IF(AND($T12&lt;&gt;"",기준표!$E$13&lt;&gt;"",ISNUMBER(SEARCH(기준표!$E$13,$T12))),기준표!$C$13,IF(AND($T12&lt;&gt;"",기준표!$E$14&lt;&gt;"",ISNUMBER(SEARCH(기준표!$E$14,$T12))),기준표!$C$14,IF(AND($T12&lt;&gt;"",기준표!$E$15&lt;&gt;"",ISNUMBER(SEARCH(기준표!$E$15,$T12))),기준표!$C$15,IFERROR(INDEX(기준표!$C$5:$C$15,MATCH("기타",기준표!$B$5:$B$15,0)),"5번장"))))))))))))</f>
        <v>3번장</v>
      </c>
      <c r="T12" s="7" t="str">
        <f t="shared" si="3"/>
        <v>우리도</v>
      </c>
    </row>
    <row r="13" spans="1:20" ht="30" customHeight="1">
      <c r="A13" s="5">
        <v>9</v>
      </c>
      <c r="B13" s="16">
        <v>46215</v>
      </c>
      <c r="C13" s="6" t="s">
        <v>39</v>
      </c>
      <c r="D13" s="16">
        <v>46215</v>
      </c>
      <c r="E13" s="6" t="s">
        <v>40</v>
      </c>
      <c r="F13" s="6" t="s">
        <v>54</v>
      </c>
      <c r="G13" s="24"/>
      <c r="H13" s="6"/>
      <c r="I13" s="6"/>
      <c r="J13" s="13" t="str">
        <f t="shared" si="0"/>
        <v>4번장</v>
      </c>
      <c r="K13" s="13" t="str">
        <f>IF($A13="","",INDEX(기준표!$I$5:$I$7,MATCH("접수",기준표!$H$5:$H$7,0)))</f>
        <v>2라인</v>
      </c>
      <c r="L13" s="13" t="str">
        <f>IF(LEN($O13)=0,"B",IF(LEN($N13)=0,"",IF($P13="","A",INDEX(기준표!$M$5:$M$24,$P13-4))))</f>
        <v/>
      </c>
      <c r="M13" s="6" t="s">
        <v>55</v>
      </c>
      <c r="N13" s="6" t="str">
        <f t="shared" si="1"/>
        <v/>
      </c>
      <c r="O13" s="6" t="str">
        <f t="shared" si="2"/>
        <v>시공-2100</v>
      </c>
      <c r="P13" s="6" t="str">
        <f>IF(AND($N13&lt;&gt;"",기준표!$O$5&lt;&gt;"",ISNUMBER(SEARCH(기준표!$O$5,$N13))),5,IF(AND($N13&lt;&gt;"",기준표!$O$6&lt;&gt;"",ISNUMBER(SEARCH(기준표!$O$6,$N13))),6,IF(AND($N13&lt;&gt;"",기준표!$O$7&lt;&gt;"",ISNUMBER(SEARCH(기준표!$O$7,$N13))),7,IF(AND($N13&lt;&gt;"",기준표!$O$8&lt;&gt;"",ISNUMBER(SEARCH(기준표!$O$8,$N13))),8,IF(AND($N13&lt;&gt;"",기준표!$O$9&lt;&gt;"",ISNUMBER(SEARCH(기준표!$O$9,$N13))),9,IF(AND($N13&lt;&gt;"",기준표!$O$10&lt;&gt;"",ISNUMBER(SEARCH(기준표!$O$10,$N13))),10,IF(AND($N13&lt;&gt;"",기준표!$O$11&lt;&gt;"",ISNUMBER(SEARCH(기준표!$O$11,$N13))),11,IF(AND($N13&lt;&gt;"",기준표!$O$12&lt;&gt;"",ISNUMBER(SEARCH(기준표!$O$12,$N13))),12,IF(AND($N13&lt;&gt;"",기준표!$O$13&lt;&gt;"",ISNUMBER(SEARCH(기준표!$O$13,$N13))),13,IF(AND($N13&lt;&gt;"",기준표!$O$14&lt;&gt;"",ISNUMBER(SEARCH(기준표!$O$14,$N13))),14,IF(AND($N13&lt;&gt;"",기준표!$O$15&lt;&gt;"",ISNUMBER(SEARCH(기준표!$O$15,$N13))),15,IF(AND($N13&lt;&gt;"",기준표!$O$16&lt;&gt;"",ISNUMBER(SEARCH(기준표!$O$16,$N13))),16,IF(AND($N13&lt;&gt;"",기준표!$O$17&lt;&gt;"",ISNUMBER(SEARCH(기준표!$O$17,$N13))),17,IF(AND($N13&lt;&gt;"",기준표!$O$18&lt;&gt;"",ISNUMBER(SEARCH(기준표!$O$18,$N13))),18,IF(AND($N13&lt;&gt;"",기준표!$O$19&lt;&gt;"",ISNUMBER(SEARCH(기준표!$O$19,$N13))),19,IF(AND($N13&lt;&gt;"",기준표!$O$20&lt;&gt;"",ISNUMBER(SEARCH(기준표!$O$20,$N13))),20,IF(AND($N13&lt;&gt;"",기준표!$O$21&lt;&gt;"",ISNUMBER(SEARCH(기준표!$O$21,$N13))),21,IF(AND($N13&lt;&gt;"",기준표!$O$22&lt;&gt;"",ISNUMBER(SEARCH(기준표!$O$22,$N13))),22,IF(AND($N13&lt;&gt;"",기준표!$O$23&lt;&gt;"",ISNUMBER(SEARCH(기준표!$O$23,$N13))),23,IF(AND($N13&lt;&gt;"",기준표!$O$24&lt;&gt;"",ISNUMBER(SEARCH(기준표!$O$24,$N13))),24,""))))))))))))))))))))</f>
        <v/>
      </c>
      <c r="Q13" s="6" t="str" cm="1">
        <f t="array" ref="Q13">IF($P13="","",INDEX(기준표!$N$5:$N$24,$P13-4))</f>
        <v/>
      </c>
      <c r="R13" s="6" t="str">
        <f>IF($Q13="","",IFERROR(INDEX(기준표!$C$5:$C$15,MATCH($Q13,기준표!$B$5:$B$15,0)),""))</f>
        <v/>
      </c>
      <c r="S13" s="6" t="str">
        <f>IF(AND($T13&lt;&gt;"",기준표!$E$5&lt;&gt;"",ISNUMBER(SEARCH(기준표!$E$5,$T13))),기준표!$C$5,IF(AND($T13&lt;&gt;"",기준표!$E$6&lt;&gt;"",ISNUMBER(SEARCH(기준표!$E$6,$T13))),기준표!$C$6,IF(AND($T13&lt;&gt;"",기준표!$E$7&lt;&gt;"",ISNUMBER(SEARCH(기준표!$E$7,$T13))),기준표!$C$7,IF(AND($T13&lt;&gt;"",기준표!$E$8&lt;&gt;"",ISNUMBER(SEARCH(기준표!$E$8,$T13))),기준표!$C$8,IF(AND($T13&lt;&gt;"",기준표!$E$9&lt;&gt;"",ISNUMBER(SEARCH(기준표!$E$9,$T13))),기준표!$C$9,IF(AND($T13&lt;&gt;"",기준표!$E$10&lt;&gt;"",ISNUMBER(SEARCH(기준표!$E$10,$T13))),기준표!$C$10,IF(AND($T13&lt;&gt;"",기준표!$E$11&lt;&gt;"",ISNUMBER(SEARCH(기준표!$E$11,$T13))),기준표!$C$11,IF(AND($T13&lt;&gt;"",기준표!$E$12&lt;&gt;"",ISNUMBER(SEARCH(기준표!$E$12,$T13))),기준표!$C$12,IF(AND($T13&lt;&gt;"",기준표!$E$13&lt;&gt;"",ISNUMBER(SEARCH(기준표!$E$13,$T13))),기준표!$C$13,IF(AND($T13&lt;&gt;"",기준표!$E$14&lt;&gt;"",ISNUMBER(SEARCH(기준표!$E$14,$T13))),기준표!$C$14,IF(AND($T13&lt;&gt;"",기준표!$E$15&lt;&gt;"",ISNUMBER(SEARCH(기준표!$E$15,$T13))),기준표!$C$15,IFERROR(INDEX(기준표!$C$5:$C$15,MATCH("기타",기준표!$B$5:$B$15,0)),"5번장"))))))))))))</f>
        <v>4번장</v>
      </c>
      <c r="T13" s="7" t="str">
        <f t="shared" si="3"/>
        <v>같이해</v>
      </c>
    </row>
    <row r="14" spans="1:20" ht="30" customHeight="1">
      <c r="A14" s="8">
        <v>10</v>
      </c>
      <c r="B14" s="17">
        <v>46215</v>
      </c>
      <c r="C14" s="9" t="s">
        <v>56</v>
      </c>
      <c r="D14" s="17">
        <v>46215</v>
      </c>
      <c r="E14" s="9" t="s">
        <v>57</v>
      </c>
      <c r="F14" s="9" t="s">
        <v>58</v>
      </c>
      <c r="G14" s="26" t="s">
        <v>59</v>
      </c>
      <c r="H14" s="9"/>
      <c r="I14" s="9"/>
      <c r="J14" s="14" t="str">
        <f t="shared" si="0"/>
        <v>5번장</v>
      </c>
      <c r="K14" s="14" t="str">
        <f>IF($A14="","",INDEX(기준표!$I$5:$I$7,MATCH("접수",기준표!$H$5:$H$7,0)))</f>
        <v>2라인</v>
      </c>
      <c r="L14" s="14" t="str">
        <f>IF(LEN($O14)=0,"B",IF(LEN($N14)=0,"",IF($P14="","A",INDEX(기준표!$M$5:$M$24,$P14-4))))</f>
        <v>A</v>
      </c>
      <c r="M14" s="9" t="s">
        <v>60</v>
      </c>
      <c r="N14" s="9" t="str">
        <f t="shared" si="1"/>
        <v>일반문의</v>
      </c>
      <c r="O14" s="9" t="str">
        <f t="shared" si="2"/>
        <v>외부-5000</v>
      </c>
      <c r="P14" s="9" t="str">
        <f>IF(AND($N14&lt;&gt;"",기준표!$O$5&lt;&gt;"",ISNUMBER(SEARCH(기준표!$O$5,$N14))),5,IF(AND($N14&lt;&gt;"",기준표!$O$6&lt;&gt;"",ISNUMBER(SEARCH(기준표!$O$6,$N14))),6,IF(AND($N14&lt;&gt;"",기준표!$O$7&lt;&gt;"",ISNUMBER(SEARCH(기준표!$O$7,$N14))),7,IF(AND($N14&lt;&gt;"",기준표!$O$8&lt;&gt;"",ISNUMBER(SEARCH(기준표!$O$8,$N14))),8,IF(AND($N14&lt;&gt;"",기준표!$O$9&lt;&gt;"",ISNUMBER(SEARCH(기준표!$O$9,$N14))),9,IF(AND($N14&lt;&gt;"",기준표!$O$10&lt;&gt;"",ISNUMBER(SEARCH(기준표!$O$10,$N14))),10,IF(AND($N14&lt;&gt;"",기준표!$O$11&lt;&gt;"",ISNUMBER(SEARCH(기준표!$O$11,$N14))),11,IF(AND($N14&lt;&gt;"",기준표!$O$12&lt;&gt;"",ISNUMBER(SEARCH(기준표!$O$12,$N14))),12,IF(AND($N14&lt;&gt;"",기준표!$O$13&lt;&gt;"",ISNUMBER(SEARCH(기준표!$O$13,$N14))),13,IF(AND($N14&lt;&gt;"",기준표!$O$14&lt;&gt;"",ISNUMBER(SEARCH(기준표!$O$14,$N14))),14,IF(AND($N14&lt;&gt;"",기준표!$O$15&lt;&gt;"",ISNUMBER(SEARCH(기준표!$O$15,$N14))),15,IF(AND($N14&lt;&gt;"",기준표!$O$16&lt;&gt;"",ISNUMBER(SEARCH(기준표!$O$16,$N14))),16,IF(AND($N14&lt;&gt;"",기준표!$O$17&lt;&gt;"",ISNUMBER(SEARCH(기준표!$O$17,$N14))),17,IF(AND($N14&lt;&gt;"",기준표!$O$18&lt;&gt;"",ISNUMBER(SEARCH(기준표!$O$18,$N14))),18,IF(AND($N14&lt;&gt;"",기준표!$O$19&lt;&gt;"",ISNUMBER(SEARCH(기준표!$O$19,$N14))),19,IF(AND($N14&lt;&gt;"",기준표!$O$20&lt;&gt;"",ISNUMBER(SEARCH(기준표!$O$20,$N14))),20,IF(AND($N14&lt;&gt;"",기준표!$O$21&lt;&gt;"",ISNUMBER(SEARCH(기준표!$O$21,$N14))),21,IF(AND($N14&lt;&gt;"",기준표!$O$22&lt;&gt;"",ISNUMBER(SEARCH(기준표!$O$22,$N14))),22,IF(AND($N14&lt;&gt;"",기준표!$O$23&lt;&gt;"",ISNUMBER(SEARCH(기준표!$O$23,$N14))),23,IF(AND($N14&lt;&gt;"",기준표!$O$24&lt;&gt;"",ISNUMBER(SEARCH(기준표!$O$24,$N14))),24,""))))))))))))))))))))</f>
        <v/>
      </c>
      <c r="Q14" s="9" t="str" cm="1">
        <f t="array" ref="Q14">IF($P14="","",INDEX(기준표!$N$5:$N$24,$P14-4))</f>
        <v/>
      </c>
      <c r="R14" s="9" t="str">
        <f>IF($Q14="","",IFERROR(INDEX(기준표!$C$5:$C$15,MATCH($Q14,기준표!$B$5:$B$15,0)),""))</f>
        <v/>
      </c>
      <c r="S14" s="9" t="str">
        <f>IF(AND($T14&lt;&gt;"",기준표!$E$5&lt;&gt;"",ISNUMBER(SEARCH(기준표!$E$5,$T14))),기준표!$C$5,IF(AND($T14&lt;&gt;"",기준표!$E$6&lt;&gt;"",ISNUMBER(SEARCH(기준표!$E$6,$T14))),기준표!$C$6,IF(AND($T14&lt;&gt;"",기준표!$E$7&lt;&gt;"",ISNUMBER(SEARCH(기준표!$E$7,$T14))),기준표!$C$7,IF(AND($T14&lt;&gt;"",기준표!$E$8&lt;&gt;"",ISNUMBER(SEARCH(기준표!$E$8,$T14))),기준표!$C$8,IF(AND($T14&lt;&gt;"",기준표!$E$9&lt;&gt;"",ISNUMBER(SEARCH(기준표!$E$9,$T14))),기준표!$C$9,IF(AND($T14&lt;&gt;"",기준표!$E$10&lt;&gt;"",ISNUMBER(SEARCH(기준표!$E$10,$T14))),기준표!$C$10,IF(AND($T14&lt;&gt;"",기준표!$E$11&lt;&gt;"",ISNUMBER(SEARCH(기준표!$E$11,$T14))),기준표!$C$11,IF(AND($T14&lt;&gt;"",기준표!$E$12&lt;&gt;"",ISNUMBER(SEARCH(기준표!$E$12,$T14))),기준표!$C$12,IF(AND($T14&lt;&gt;"",기준표!$E$13&lt;&gt;"",ISNUMBER(SEARCH(기준표!$E$13,$T14))),기준표!$C$13,IF(AND($T14&lt;&gt;"",기준표!$E$14&lt;&gt;"",ISNUMBER(SEARCH(기준표!$E$14,$T14))),기준표!$C$14,IF(AND($T14&lt;&gt;"",기준표!$E$15&lt;&gt;"",ISNUMBER(SEARCH(기준표!$E$15,$T14))),기준표!$C$15,IFERROR(INDEX(기준표!$C$5:$C$15,MATCH("기타",기준표!$B$5:$B$15,0)),"5번장"))))))))))))</f>
        <v>5번장</v>
      </c>
      <c r="T14" s="10" t="str">
        <f t="shared" si="3"/>
        <v>외부업체</v>
      </c>
    </row>
    <row r="17" spans="1:20" ht="15">
      <c r="A17" s="33" t="s">
        <v>61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22"/>
      <c r="O17" s="22"/>
      <c r="P17" s="22"/>
      <c r="Q17" s="22"/>
      <c r="R17" s="22"/>
      <c r="S17" s="22"/>
      <c r="T17" s="22"/>
    </row>
    <row r="18" spans="1:20" ht="15">
      <c r="A18" s="19" t="s">
        <v>129</v>
      </c>
      <c r="B18" s="27" t="s">
        <v>62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spans="1:20" ht="15">
      <c r="A19" s="20" t="s">
        <v>130</v>
      </c>
      <c r="B19" s="27" t="s">
        <v>63</v>
      </c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spans="1:20" ht="15">
      <c r="A20" s="20" t="s">
        <v>131</v>
      </c>
      <c r="B20" s="27" t="s">
        <v>64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spans="1:20" ht="15">
      <c r="A21" s="21" t="s">
        <v>132</v>
      </c>
      <c r="B21" s="27" t="s">
        <v>65</v>
      </c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</row>
  </sheetData>
  <mergeCells count="7">
    <mergeCell ref="B20:M20"/>
    <mergeCell ref="B21:M21"/>
    <mergeCell ref="A1:T1"/>
    <mergeCell ref="A2:T2"/>
    <mergeCell ref="A17:M17"/>
    <mergeCell ref="B18:M18"/>
    <mergeCell ref="B19:M19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4"/>
  <sheetViews>
    <sheetView workbookViewId="0">
      <selection activeCell="O12" sqref="O12"/>
    </sheetView>
  </sheetViews>
  <sheetFormatPr defaultRowHeight="14.25"/>
  <cols>
    <col min="1" max="1" width="6" customWidth="1"/>
    <col min="2" max="2" width="14" customWidth="1"/>
    <col min="3" max="3" width="12" customWidth="1"/>
    <col min="4" max="4" width="16" customWidth="1"/>
    <col min="5" max="5" width="14" customWidth="1"/>
    <col min="7" max="7" width="6" customWidth="1"/>
    <col min="8" max="9" width="12" customWidth="1"/>
    <col min="11" max="11" width="6" customWidth="1"/>
    <col min="12" max="12" width="16" customWidth="1"/>
    <col min="13" max="13" width="10" customWidth="1"/>
    <col min="14" max="14" width="12" customWidth="1"/>
    <col min="15" max="15" width="16" customWidth="1"/>
  </cols>
  <sheetData>
    <row r="1" spans="1:15" ht="20.25">
      <c r="A1" s="35" t="s">
        <v>66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5">
      <c r="A2" s="31" t="s">
        <v>67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4" spans="1:15" ht="15">
      <c r="A4" s="1" t="s">
        <v>68</v>
      </c>
      <c r="B4" s="1" t="s">
        <v>69</v>
      </c>
      <c r="C4" s="1" t="s">
        <v>70</v>
      </c>
      <c r="D4" s="1" t="s">
        <v>71</v>
      </c>
      <c r="E4" s="1" t="s">
        <v>72</v>
      </c>
      <c r="G4" s="1" t="s">
        <v>68</v>
      </c>
      <c r="H4" s="1" t="s">
        <v>73</v>
      </c>
      <c r="I4" s="1" t="s">
        <v>70</v>
      </c>
      <c r="K4" s="1" t="s">
        <v>68</v>
      </c>
      <c r="L4" s="1" t="s">
        <v>73</v>
      </c>
      <c r="M4" s="1" t="s">
        <v>70</v>
      </c>
      <c r="N4" s="1" t="s">
        <v>18</v>
      </c>
      <c r="O4" s="1" t="s">
        <v>74</v>
      </c>
    </row>
    <row r="5" spans="1:15">
      <c r="A5" s="2">
        <v>1</v>
      </c>
      <c r="B5" s="3" t="s">
        <v>75</v>
      </c>
      <c r="C5" s="3" t="s">
        <v>76</v>
      </c>
      <c r="D5" s="3" t="s">
        <v>22</v>
      </c>
      <c r="E5" s="4" t="str">
        <f t="shared" ref="E5:E15" si="0">SUBSTITUTE(SUBSTITUTE(SUBSTITUTE(SUBSTITUTE(D5," ",""),CHAR(10),""),CHAR(9),""),"　","")</f>
        <v>구름</v>
      </c>
      <c r="G5" s="2">
        <v>0</v>
      </c>
      <c r="H5" s="3" t="s">
        <v>77</v>
      </c>
      <c r="I5" s="4" t="s">
        <v>78</v>
      </c>
      <c r="K5" s="2">
        <v>0</v>
      </c>
      <c r="L5" s="3" t="s">
        <v>79</v>
      </c>
      <c r="M5" s="3" t="s">
        <v>80</v>
      </c>
      <c r="N5" s="3"/>
      <c r="O5" s="4" t="str">
        <f t="shared" ref="O5:O24" si="1">SUBSTITUTE(SUBSTITUTE(SUBSTITUTE(SUBSTITUTE(L5," ",""),CHAR(10),""),CHAR(9),""),"　","")</f>
        <v>공문</v>
      </c>
    </row>
    <row r="6" spans="1:15">
      <c r="A6" s="5">
        <v>2</v>
      </c>
      <c r="B6" s="6" t="s">
        <v>81</v>
      </c>
      <c r="C6" s="6" t="s">
        <v>82</v>
      </c>
      <c r="D6" s="6" t="s">
        <v>30</v>
      </c>
      <c r="E6" s="7" t="str">
        <f t="shared" si="0"/>
        <v>마음아</v>
      </c>
      <c r="G6" s="5">
        <v>1</v>
      </c>
      <c r="H6" s="6" t="s">
        <v>83</v>
      </c>
      <c r="I6" s="7" t="s">
        <v>84</v>
      </c>
      <c r="K6" s="5">
        <v>1</v>
      </c>
      <c r="L6" s="6" t="s">
        <v>85</v>
      </c>
      <c r="M6" s="6" t="s">
        <v>86</v>
      </c>
      <c r="N6" s="6"/>
      <c r="O6" s="7" t="str">
        <f t="shared" si="1"/>
        <v>기타</v>
      </c>
    </row>
    <row r="7" spans="1:15">
      <c r="A7" s="5">
        <v>3</v>
      </c>
      <c r="B7" s="6" t="s">
        <v>87</v>
      </c>
      <c r="C7" s="6" t="s">
        <v>88</v>
      </c>
      <c r="D7" s="6" t="s">
        <v>34</v>
      </c>
      <c r="E7" s="7" t="str">
        <f t="shared" si="0"/>
        <v>우리도</v>
      </c>
      <c r="G7" s="8">
        <v>2</v>
      </c>
      <c r="H7" s="9" t="s">
        <v>89</v>
      </c>
      <c r="I7" s="10" t="s">
        <v>90</v>
      </c>
      <c r="K7" s="5">
        <v>2</v>
      </c>
      <c r="L7" s="6" t="s">
        <v>91</v>
      </c>
      <c r="M7" s="6" t="s">
        <v>92</v>
      </c>
      <c r="N7" s="6"/>
      <c r="O7" s="7" t="str">
        <f t="shared" si="1"/>
        <v>실정보고</v>
      </c>
    </row>
    <row r="8" spans="1:15">
      <c r="A8" s="5">
        <v>4</v>
      </c>
      <c r="B8" s="6" t="s">
        <v>93</v>
      </c>
      <c r="C8" s="6" t="s">
        <v>94</v>
      </c>
      <c r="D8" s="6" t="s">
        <v>39</v>
      </c>
      <c r="E8" s="7" t="str">
        <f t="shared" si="0"/>
        <v>같이해</v>
      </c>
      <c r="K8" s="5">
        <v>3</v>
      </c>
      <c r="L8" s="6" t="s">
        <v>95</v>
      </c>
      <c r="M8" s="6" t="s">
        <v>96</v>
      </c>
      <c r="N8" s="6" t="s">
        <v>49</v>
      </c>
      <c r="O8" s="7" t="str">
        <f t="shared" si="1"/>
        <v>안전관리실적</v>
      </c>
    </row>
    <row r="9" spans="1:15">
      <c r="A9" s="5">
        <v>5</v>
      </c>
      <c r="B9" s="6" t="s">
        <v>85</v>
      </c>
      <c r="C9" s="6" t="s">
        <v>97</v>
      </c>
      <c r="D9" s="6"/>
      <c r="E9" s="7" t="str">
        <f t="shared" si="0"/>
        <v/>
      </c>
      <c r="K9" s="5">
        <v>4</v>
      </c>
      <c r="L9" s="6" t="s">
        <v>98</v>
      </c>
      <c r="M9" s="6" t="s">
        <v>99</v>
      </c>
      <c r="N9" s="6" t="s">
        <v>49</v>
      </c>
      <c r="O9" s="7" t="str">
        <f t="shared" si="1"/>
        <v>안전관리계획</v>
      </c>
    </row>
    <row r="10" spans="1:15">
      <c r="A10" s="5">
        <v>6</v>
      </c>
      <c r="B10" s="6" t="s">
        <v>100</v>
      </c>
      <c r="C10" s="6" t="s">
        <v>101</v>
      </c>
      <c r="D10" s="6"/>
      <c r="E10" s="7" t="str">
        <f t="shared" si="0"/>
        <v/>
      </c>
      <c r="K10" s="5">
        <v>5</v>
      </c>
      <c r="L10" s="6" t="s">
        <v>102</v>
      </c>
      <c r="M10" s="6" t="s">
        <v>103</v>
      </c>
      <c r="N10" s="6" t="s">
        <v>104</v>
      </c>
      <c r="O10" s="7" t="str">
        <f t="shared" si="1"/>
        <v>품질공정검사</v>
      </c>
    </row>
    <row r="11" spans="1:15">
      <c r="A11" s="5">
        <v>7</v>
      </c>
      <c r="B11" s="6" t="s">
        <v>105</v>
      </c>
      <c r="C11" s="6" t="s">
        <v>106</v>
      </c>
      <c r="D11" s="6"/>
      <c r="E11" s="7" t="str">
        <f t="shared" si="0"/>
        <v/>
      </c>
      <c r="K11" s="5">
        <v>6</v>
      </c>
      <c r="L11" s="6" t="s">
        <v>107</v>
      </c>
      <c r="M11" s="6" t="s">
        <v>108</v>
      </c>
      <c r="N11" s="6" t="s">
        <v>104</v>
      </c>
      <c r="O11" s="7" t="str">
        <f t="shared" si="1"/>
        <v>품질정기점검</v>
      </c>
    </row>
    <row r="12" spans="1:15">
      <c r="A12" s="5">
        <v>8</v>
      </c>
      <c r="B12" s="6" t="s">
        <v>49</v>
      </c>
      <c r="C12" s="6" t="s">
        <v>109</v>
      </c>
      <c r="D12" s="6"/>
      <c r="E12" s="7" t="str">
        <f t="shared" si="0"/>
        <v/>
      </c>
      <c r="K12" s="5">
        <v>7</v>
      </c>
      <c r="L12" s="6" t="s">
        <v>110</v>
      </c>
      <c r="M12" s="6" t="s">
        <v>111</v>
      </c>
      <c r="N12" s="6" t="s">
        <v>105</v>
      </c>
      <c r="O12" s="7" t="str">
        <f t="shared" si="1"/>
        <v>시공계획서</v>
      </c>
    </row>
    <row r="13" spans="1:15">
      <c r="A13" s="5">
        <v>9</v>
      </c>
      <c r="B13" s="6" t="s">
        <v>112</v>
      </c>
      <c r="C13" s="6" t="s">
        <v>113</v>
      </c>
      <c r="D13" s="6"/>
      <c r="E13" s="7" t="str">
        <f t="shared" si="0"/>
        <v/>
      </c>
      <c r="K13" s="5">
        <v>8</v>
      </c>
      <c r="L13" s="6"/>
      <c r="M13" s="6" t="s">
        <v>114</v>
      </c>
      <c r="N13" s="6"/>
      <c r="O13" s="7" t="str">
        <f t="shared" si="1"/>
        <v/>
      </c>
    </row>
    <row r="14" spans="1:15">
      <c r="A14" s="5">
        <v>10</v>
      </c>
      <c r="B14" s="6" t="s">
        <v>115</v>
      </c>
      <c r="C14" s="6" t="s">
        <v>116</v>
      </c>
      <c r="D14" s="6"/>
      <c r="E14" s="7" t="str">
        <f t="shared" si="0"/>
        <v/>
      </c>
      <c r="K14" s="5">
        <v>9</v>
      </c>
      <c r="L14" s="6"/>
      <c r="M14" s="6" t="s">
        <v>117</v>
      </c>
      <c r="N14" s="6"/>
      <c r="O14" s="7" t="str">
        <f t="shared" si="1"/>
        <v/>
      </c>
    </row>
    <row r="15" spans="1:15">
      <c r="A15" s="8">
        <v>11</v>
      </c>
      <c r="B15" s="9" t="s">
        <v>104</v>
      </c>
      <c r="C15" s="9" t="s">
        <v>118</v>
      </c>
      <c r="D15" s="9"/>
      <c r="E15" s="10" t="str">
        <f t="shared" si="0"/>
        <v/>
      </c>
      <c r="K15" s="5">
        <v>10</v>
      </c>
      <c r="L15" s="6"/>
      <c r="M15" s="6" t="s">
        <v>119</v>
      </c>
      <c r="N15" s="6"/>
      <c r="O15" s="7" t="str">
        <f t="shared" si="1"/>
        <v/>
      </c>
    </row>
    <row r="16" spans="1:15">
      <c r="K16" s="5">
        <v>11</v>
      </c>
      <c r="L16" s="6"/>
      <c r="M16" s="6" t="s">
        <v>120</v>
      </c>
      <c r="N16" s="6"/>
      <c r="O16" s="7" t="str">
        <f t="shared" si="1"/>
        <v/>
      </c>
    </row>
    <row r="17" spans="11:15">
      <c r="K17" s="5">
        <v>12</v>
      </c>
      <c r="L17" s="6"/>
      <c r="M17" s="6" t="s">
        <v>121</v>
      </c>
      <c r="N17" s="6"/>
      <c r="O17" s="7" t="str">
        <f t="shared" si="1"/>
        <v/>
      </c>
    </row>
    <row r="18" spans="11:15">
      <c r="K18" s="5">
        <v>13</v>
      </c>
      <c r="L18" s="6"/>
      <c r="M18" s="6" t="s">
        <v>122</v>
      </c>
      <c r="N18" s="6"/>
      <c r="O18" s="7" t="str">
        <f t="shared" si="1"/>
        <v/>
      </c>
    </row>
    <row r="19" spans="11:15">
      <c r="K19" s="5">
        <v>14</v>
      </c>
      <c r="L19" s="6"/>
      <c r="M19" s="6" t="s">
        <v>123</v>
      </c>
      <c r="N19" s="6"/>
      <c r="O19" s="7" t="str">
        <f t="shared" si="1"/>
        <v/>
      </c>
    </row>
    <row r="20" spans="11:15">
      <c r="K20" s="5">
        <v>15</v>
      </c>
      <c r="L20" s="6"/>
      <c r="M20" s="6" t="s">
        <v>124</v>
      </c>
      <c r="N20" s="6"/>
      <c r="O20" s="7" t="str">
        <f t="shared" si="1"/>
        <v/>
      </c>
    </row>
    <row r="21" spans="11:15">
      <c r="K21" s="5">
        <v>16</v>
      </c>
      <c r="L21" s="6"/>
      <c r="M21" s="6" t="s">
        <v>125</v>
      </c>
      <c r="N21" s="6"/>
      <c r="O21" s="7" t="str">
        <f t="shared" si="1"/>
        <v/>
      </c>
    </row>
    <row r="22" spans="11:15">
      <c r="K22" s="5">
        <v>17</v>
      </c>
      <c r="L22" s="6"/>
      <c r="M22" s="6" t="s">
        <v>126</v>
      </c>
      <c r="N22" s="6"/>
      <c r="O22" s="7" t="str">
        <f t="shared" si="1"/>
        <v/>
      </c>
    </row>
    <row r="23" spans="11:15">
      <c r="K23" s="5">
        <v>18</v>
      </c>
      <c r="L23" s="6"/>
      <c r="M23" s="6" t="s">
        <v>127</v>
      </c>
      <c r="N23" s="6"/>
      <c r="O23" s="7" t="str">
        <f t="shared" si="1"/>
        <v/>
      </c>
    </row>
    <row r="24" spans="11:15">
      <c r="K24" s="8">
        <v>19</v>
      </c>
      <c r="L24" s="9"/>
      <c r="M24" s="9" t="s">
        <v>128</v>
      </c>
      <c r="N24" s="9"/>
      <c r="O24" s="10" t="str">
        <f t="shared" si="1"/>
        <v/>
      </c>
    </row>
  </sheetData>
  <mergeCells count="2">
    <mergeCell ref="A1:N1"/>
    <mergeCell ref="A2:N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접수대장</vt:lpstr>
      <vt:lpstr>기준표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Sumerian</dc:creator>
  <cp:lastModifiedBy>Administrator</cp:lastModifiedBy>
  <dcterms:created xsi:type="dcterms:W3CDTF">2026-07-10T05:45:57Z</dcterms:created>
  <dcterms:modified xsi:type="dcterms:W3CDTF">2026-07-10T05:56:22Z</dcterms:modified>
</cp:coreProperties>
</file>