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6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AT\OneDrive\바탕 화면\"/>
    </mc:Choice>
  </mc:AlternateContent>
  <xr:revisionPtr revIDLastSave="0" documentId="13_ncr:1_{0CC7D572-405A-4113-AC24-475AAA8069B3}" xr6:coauthVersionLast="47" xr6:coauthVersionMax="47" xr10:uidLastSave="{00000000-0000-0000-0000-000000000000}"/>
  <bookViews>
    <workbookView xWindow="-110" yWindow="-110" windowWidth="38620" windowHeight="21100" xr2:uid="{22A7ABF2-6875-4EE9-A76A-B948BF6C59CF}"/>
  </bookViews>
  <sheets>
    <sheet name="1호기 RowData" sheetId="1" r:id="rId1"/>
    <sheet name="보고" sheetId="3" r:id="rId2"/>
    <sheet name="목록" sheetId="2" r:id="rId3"/>
  </sheets>
  <definedNames>
    <definedName name="ㅇㄹ">'1호기 RowData'!E1048564:G1048568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U19" i="1" l="1"/>
  <c r="U18" i="1"/>
  <c r="U17" i="1"/>
  <c r="U16" i="1"/>
  <c r="E16" i="1"/>
  <c r="E17" i="1" s="1"/>
  <c r="W15" i="1"/>
  <c r="V15" i="1"/>
  <c r="U15" i="1"/>
  <c r="P15" i="1"/>
  <c r="F15" i="1"/>
  <c r="F16" i="1" s="1"/>
  <c r="F17" i="1" s="1"/>
  <c r="F18" i="1" s="1"/>
  <c r="F19" i="1" s="1"/>
  <c r="E15" i="1"/>
  <c r="U14" i="1"/>
  <c r="U13" i="1"/>
  <c r="U12" i="1"/>
  <c r="U11" i="1"/>
  <c r="W10" i="1"/>
  <c r="V10" i="1"/>
  <c r="U10" i="1"/>
  <c r="P10" i="1"/>
  <c r="F5" i="1"/>
  <c r="F6" i="1" s="1"/>
  <c r="F7" i="1" s="1"/>
  <c r="F8" i="1" s="1"/>
  <c r="F9" i="1" s="1"/>
  <c r="F10" i="1" s="1"/>
  <c r="F11" i="1" s="1"/>
  <c r="F12" i="1" s="1"/>
  <c r="F13" i="1" s="1"/>
  <c r="F14" i="1" s="1"/>
  <c r="H171" i="3"/>
  <c r="I169" i="3"/>
  <c r="F169" i="3"/>
  <c r="E169" i="3"/>
  <c r="D169" i="3"/>
  <c r="F168" i="3"/>
  <c r="F170" i="3" s="1"/>
  <c r="E168" i="3"/>
  <c r="E170" i="3" s="1"/>
  <c r="D168" i="3"/>
  <c r="F167" i="3"/>
  <c r="E167" i="3"/>
  <c r="D167" i="3"/>
  <c r="G167" i="3" s="1"/>
  <c r="K166" i="3"/>
  <c r="I166" i="3"/>
  <c r="P166" i="3" s="1"/>
  <c r="H166" i="3"/>
  <c r="O166" i="3" s="1"/>
  <c r="G166" i="3"/>
  <c r="K165" i="3"/>
  <c r="I165" i="3"/>
  <c r="H165" i="3"/>
  <c r="O165" i="3" s="1"/>
  <c r="G165" i="3"/>
  <c r="K164" i="3"/>
  <c r="J164" i="3"/>
  <c r="I164" i="3"/>
  <c r="P164" i="3" s="1"/>
  <c r="H164" i="3"/>
  <c r="O164" i="3" s="1"/>
  <c r="G164" i="3"/>
  <c r="K163" i="3"/>
  <c r="N163" i="3" s="1"/>
  <c r="I163" i="3"/>
  <c r="H163" i="3"/>
  <c r="O163" i="3" s="1"/>
  <c r="G163" i="3"/>
  <c r="K162" i="3"/>
  <c r="N162" i="3" s="1"/>
  <c r="J162" i="3"/>
  <c r="I162" i="3"/>
  <c r="P162" i="3" s="1"/>
  <c r="H162" i="3"/>
  <c r="O162" i="3" s="1"/>
  <c r="G162" i="3"/>
  <c r="H158" i="3"/>
  <c r="F156" i="3"/>
  <c r="F157" i="3" s="1"/>
  <c r="E156" i="3"/>
  <c r="D156" i="3"/>
  <c r="D157" i="3" s="1"/>
  <c r="F155" i="3"/>
  <c r="E155" i="3"/>
  <c r="D155" i="3"/>
  <c r="F154" i="3"/>
  <c r="E154" i="3"/>
  <c r="D154" i="3"/>
  <c r="G154" i="3" s="1"/>
  <c r="P153" i="3"/>
  <c r="K153" i="3"/>
  <c r="I153" i="3"/>
  <c r="J153" i="3" s="1"/>
  <c r="H153" i="3"/>
  <c r="O153" i="3" s="1"/>
  <c r="G153" i="3"/>
  <c r="N153" i="3" s="1"/>
  <c r="O152" i="3"/>
  <c r="K152" i="3"/>
  <c r="I152" i="3"/>
  <c r="P152" i="3" s="1"/>
  <c r="H152" i="3"/>
  <c r="G152" i="3"/>
  <c r="N152" i="3" s="1"/>
  <c r="P151" i="3"/>
  <c r="K151" i="3"/>
  <c r="I151" i="3"/>
  <c r="H151" i="3"/>
  <c r="O151" i="3" s="1"/>
  <c r="G151" i="3"/>
  <c r="O150" i="3"/>
  <c r="K150" i="3"/>
  <c r="I150" i="3"/>
  <c r="P150" i="3" s="1"/>
  <c r="H150" i="3"/>
  <c r="G150" i="3"/>
  <c r="N150" i="3" s="1"/>
  <c r="P149" i="3"/>
  <c r="K149" i="3"/>
  <c r="J149" i="3"/>
  <c r="I149" i="3"/>
  <c r="H149" i="3"/>
  <c r="O149" i="3" s="1"/>
  <c r="G149" i="3"/>
  <c r="N149" i="3" s="1"/>
  <c r="H145" i="3"/>
  <c r="F143" i="3"/>
  <c r="F144" i="3" s="1"/>
  <c r="E143" i="3"/>
  <c r="E144" i="3" s="1"/>
  <c r="D143" i="3"/>
  <c r="D144" i="3" s="1"/>
  <c r="H142" i="3"/>
  <c r="F142" i="3"/>
  <c r="E142" i="3"/>
  <c r="D142" i="3"/>
  <c r="F141" i="3"/>
  <c r="E141" i="3"/>
  <c r="D141" i="3"/>
  <c r="G141" i="3" s="1"/>
  <c r="N140" i="3"/>
  <c r="K140" i="3"/>
  <c r="I140" i="3"/>
  <c r="P140" i="3" s="1"/>
  <c r="H140" i="3"/>
  <c r="O140" i="3" s="1"/>
  <c r="G140" i="3"/>
  <c r="K139" i="3"/>
  <c r="N139" i="3" s="1"/>
  <c r="I139" i="3"/>
  <c r="J139" i="3" s="1"/>
  <c r="H139" i="3"/>
  <c r="O139" i="3" s="1"/>
  <c r="G139" i="3"/>
  <c r="N138" i="3"/>
  <c r="K138" i="3"/>
  <c r="I138" i="3"/>
  <c r="P138" i="3" s="1"/>
  <c r="H138" i="3"/>
  <c r="O138" i="3" s="1"/>
  <c r="G138" i="3"/>
  <c r="K137" i="3"/>
  <c r="N137" i="3" s="1"/>
  <c r="I137" i="3"/>
  <c r="J137" i="3" s="1"/>
  <c r="H137" i="3"/>
  <c r="O137" i="3" s="1"/>
  <c r="G137" i="3"/>
  <c r="K136" i="3"/>
  <c r="N136" i="3" s="1"/>
  <c r="I136" i="3"/>
  <c r="H136" i="3"/>
  <c r="O136" i="3" s="1"/>
  <c r="G136" i="3"/>
  <c r="H132" i="3"/>
  <c r="F130" i="3"/>
  <c r="E130" i="3"/>
  <c r="D130" i="3"/>
  <c r="D131" i="3" s="1"/>
  <c r="F129" i="3"/>
  <c r="E129" i="3"/>
  <c r="E131" i="3" s="1"/>
  <c r="D129" i="3"/>
  <c r="F128" i="3"/>
  <c r="E128" i="3"/>
  <c r="D128" i="3"/>
  <c r="G128" i="3" s="1"/>
  <c r="O127" i="3"/>
  <c r="K127" i="3"/>
  <c r="I127" i="3"/>
  <c r="P127" i="3" s="1"/>
  <c r="H127" i="3"/>
  <c r="G127" i="3"/>
  <c r="K126" i="3"/>
  <c r="I126" i="3"/>
  <c r="H126" i="3"/>
  <c r="O126" i="3" s="1"/>
  <c r="G126" i="3"/>
  <c r="N126" i="3" s="1"/>
  <c r="P125" i="3"/>
  <c r="K125" i="3"/>
  <c r="I125" i="3"/>
  <c r="J125" i="3" s="1"/>
  <c r="H125" i="3"/>
  <c r="O125" i="3" s="1"/>
  <c r="G125" i="3"/>
  <c r="K124" i="3"/>
  <c r="I124" i="3"/>
  <c r="H124" i="3"/>
  <c r="O124" i="3" s="1"/>
  <c r="G124" i="3"/>
  <c r="N124" i="3" s="1"/>
  <c r="O123" i="3"/>
  <c r="K123" i="3"/>
  <c r="J123" i="3"/>
  <c r="I123" i="3"/>
  <c r="P123" i="3" s="1"/>
  <c r="H123" i="3"/>
  <c r="G123" i="3"/>
  <c r="H119" i="3"/>
  <c r="E118" i="3"/>
  <c r="F117" i="3"/>
  <c r="E117" i="3"/>
  <c r="D117" i="3"/>
  <c r="F116" i="3"/>
  <c r="E116" i="3"/>
  <c r="D116" i="3"/>
  <c r="H116" i="3" s="1"/>
  <c r="F115" i="3"/>
  <c r="E115" i="3"/>
  <c r="D115" i="3"/>
  <c r="N114" i="3"/>
  <c r="K114" i="3"/>
  <c r="I114" i="3"/>
  <c r="H114" i="3"/>
  <c r="O114" i="3" s="1"/>
  <c r="G114" i="3"/>
  <c r="P113" i="3"/>
  <c r="K113" i="3"/>
  <c r="I113" i="3"/>
  <c r="H113" i="3"/>
  <c r="O113" i="3" s="1"/>
  <c r="G113" i="3"/>
  <c r="N113" i="3" s="1"/>
  <c r="K112" i="3"/>
  <c r="N112" i="3" s="1"/>
  <c r="I112" i="3"/>
  <c r="H112" i="3"/>
  <c r="O112" i="3" s="1"/>
  <c r="G112" i="3"/>
  <c r="K111" i="3"/>
  <c r="I111" i="3"/>
  <c r="P111" i="3" s="1"/>
  <c r="H111" i="3"/>
  <c r="O111" i="3" s="1"/>
  <c r="G111" i="3"/>
  <c r="K110" i="3"/>
  <c r="N110" i="3" s="1"/>
  <c r="I110" i="3"/>
  <c r="H110" i="3"/>
  <c r="O110" i="3" s="1"/>
  <c r="G110" i="3"/>
  <c r="H106" i="3"/>
  <c r="F104" i="3"/>
  <c r="F105" i="3" s="1"/>
  <c r="E104" i="3"/>
  <c r="E105" i="3" s="1"/>
  <c r="D104" i="3"/>
  <c r="F103" i="3"/>
  <c r="E103" i="3"/>
  <c r="D103" i="3"/>
  <c r="D105" i="3" s="1"/>
  <c r="F102" i="3"/>
  <c r="E102" i="3"/>
  <c r="D102" i="3"/>
  <c r="O101" i="3"/>
  <c r="K101" i="3"/>
  <c r="I101" i="3"/>
  <c r="P101" i="3" s="1"/>
  <c r="H101" i="3"/>
  <c r="G101" i="3"/>
  <c r="K100" i="3"/>
  <c r="I100" i="3"/>
  <c r="P100" i="3" s="1"/>
  <c r="H100" i="3"/>
  <c r="O100" i="3" s="1"/>
  <c r="G100" i="3"/>
  <c r="N100" i="3" s="1"/>
  <c r="O99" i="3"/>
  <c r="K99" i="3"/>
  <c r="I99" i="3"/>
  <c r="P99" i="3" s="1"/>
  <c r="H99" i="3"/>
  <c r="G99" i="3"/>
  <c r="N99" i="3" s="1"/>
  <c r="K98" i="3"/>
  <c r="I98" i="3"/>
  <c r="P98" i="3" s="1"/>
  <c r="H98" i="3"/>
  <c r="O98" i="3" s="1"/>
  <c r="G98" i="3"/>
  <c r="N98" i="3" s="1"/>
  <c r="K97" i="3"/>
  <c r="I97" i="3"/>
  <c r="P97" i="3" s="1"/>
  <c r="H97" i="3"/>
  <c r="J97" i="3" s="1"/>
  <c r="G97" i="3"/>
  <c r="N97" i="3" s="1"/>
  <c r="H93" i="3"/>
  <c r="F91" i="3"/>
  <c r="E91" i="3"/>
  <c r="E92" i="3" s="1"/>
  <c r="D91" i="3"/>
  <c r="F90" i="3"/>
  <c r="E90" i="3"/>
  <c r="D90" i="3"/>
  <c r="F89" i="3"/>
  <c r="E89" i="3"/>
  <c r="D89" i="3"/>
  <c r="P88" i="3"/>
  <c r="K88" i="3"/>
  <c r="I88" i="3"/>
  <c r="H88" i="3"/>
  <c r="O88" i="3" s="1"/>
  <c r="G88" i="3"/>
  <c r="N88" i="3" s="1"/>
  <c r="O87" i="3"/>
  <c r="K87" i="3"/>
  <c r="I87" i="3"/>
  <c r="J87" i="3" s="1"/>
  <c r="H87" i="3"/>
  <c r="G87" i="3"/>
  <c r="N86" i="3"/>
  <c r="K86" i="3"/>
  <c r="I86" i="3"/>
  <c r="H86" i="3"/>
  <c r="O86" i="3" s="1"/>
  <c r="G86" i="3"/>
  <c r="P85" i="3"/>
  <c r="O85" i="3"/>
  <c r="K85" i="3"/>
  <c r="I85" i="3"/>
  <c r="J85" i="3" s="1"/>
  <c r="H85" i="3"/>
  <c r="G85" i="3"/>
  <c r="P84" i="3"/>
  <c r="N84" i="3"/>
  <c r="K84" i="3"/>
  <c r="I84" i="3"/>
  <c r="J84" i="3" s="1"/>
  <c r="H84" i="3"/>
  <c r="O84" i="3" s="1"/>
  <c r="G84" i="3"/>
  <c r="H80" i="3"/>
  <c r="E79" i="3"/>
  <c r="F78" i="3"/>
  <c r="F79" i="3" s="1"/>
  <c r="E78" i="3"/>
  <c r="D78" i="3"/>
  <c r="D79" i="3" s="1"/>
  <c r="F77" i="3"/>
  <c r="E77" i="3"/>
  <c r="D77" i="3"/>
  <c r="F76" i="3"/>
  <c r="E76" i="3"/>
  <c r="D76" i="3"/>
  <c r="K75" i="3"/>
  <c r="I75" i="3"/>
  <c r="P75" i="3" s="1"/>
  <c r="H75" i="3"/>
  <c r="O75" i="3" s="1"/>
  <c r="G75" i="3"/>
  <c r="N75" i="3" s="1"/>
  <c r="K74" i="3"/>
  <c r="N74" i="3" s="1"/>
  <c r="I74" i="3"/>
  <c r="P74" i="3" s="1"/>
  <c r="H74" i="3"/>
  <c r="O74" i="3" s="1"/>
  <c r="G74" i="3"/>
  <c r="K73" i="3"/>
  <c r="N73" i="3" s="1"/>
  <c r="J73" i="3"/>
  <c r="I73" i="3"/>
  <c r="P73" i="3" s="1"/>
  <c r="H73" i="3"/>
  <c r="O73" i="3" s="1"/>
  <c r="G73" i="3"/>
  <c r="K72" i="3"/>
  <c r="I72" i="3"/>
  <c r="P72" i="3" s="1"/>
  <c r="H72" i="3"/>
  <c r="O72" i="3" s="1"/>
  <c r="G72" i="3"/>
  <c r="O71" i="3"/>
  <c r="N71" i="3"/>
  <c r="K71" i="3"/>
  <c r="J71" i="3"/>
  <c r="I71" i="3"/>
  <c r="P71" i="3" s="1"/>
  <c r="H71" i="3"/>
  <c r="G71" i="3"/>
  <c r="H67" i="3"/>
  <c r="E66" i="3"/>
  <c r="F65" i="3"/>
  <c r="F66" i="3" s="1"/>
  <c r="E65" i="3"/>
  <c r="D65" i="3"/>
  <c r="I65" i="3" s="1"/>
  <c r="F64" i="3"/>
  <c r="E64" i="3"/>
  <c r="D64" i="3"/>
  <c r="H64" i="3" s="1"/>
  <c r="F63" i="3"/>
  <c r="E63" i="3"/>
  <c r="D63" i="3"/>
  <c r="G63" i="3" s="1"/>
  <c r="P62" i="3"/>
  <c r="K62" i="3"/>
  <c r="I62" i="3"/>
  <c r="H62" i="3"/>
  <c r="O62" i="3" s="1"/>
  <c r="G62" i="3"/>
  <c r="K61" i="3"/>
  <c r="I61" i="3"/>
  <c r="P61" i="3" s="1"/>
  <c r="H61" i="3"/>
  <c r="O61" i="3" s="1"/>
  <c r="G61" i="3"/>
  <c r="K60" i="3"/>
  <c r="N60" i="3" s="1"/>
  <c r="I60" i="3"/>
  <c r="H60" i="3"/>
  <c r="O60" i="3" s="1"/>
  <c r="G60" i="3"/>
  <c r="K59" i="3"/>
  <c r="N59" i="3" s="1"/>
  <c r="J59" i="3"/>
  <c r="I59" i="3"/>
  <c r="P59" i="3" s="1"/>
  <c r="H59" i="3"/>
  <c r="O59" i="3" s="1"/>
  <c r="G59" i="3"/>
  <c r="K58" i="3"/>
  <c r="N58" i="3" s="1"/>
  <c r="I58" i="3"/>
  <c r="H58" i="3"/>
  <c r="O58" i="3" s="1"/>
  <c r="G58" i="3"/>
  <c r="H54" i="3"/>
  <c r="F52" i="3"/>
  <c r="E52" i="3"/>
  <c r="D52" i="3"/>
  <c r="F51" i="3"/>
  <c r="E51" i="3"/>
  <c r="D51" i="3"/>
  <c r="D53" i="3" s="1"/>
  <c r="F50" i="3"/>
  <c r="E50" i="3"/>
  <c r="D50" i="3"/>
  <c r="N49" i="3"/>
  <c r="K49" i="3"/>
  <c r="I49" i="3"/>
  <c r="H49" i="3"/>
  <c r="O49" i="3" s="1"/>
  <c r="G49" i="3"/>
  <c r="P48" i="3"/>
  <c r="O48" i="3"/>
  <c r="K48" i="3"/>
  <c r="I48" i="3"/>
  <c r="J48" i="3" s="1"/>
  <c r="H48" i="3"/>
  <c r="G48" i="3"/>
  <c r="P47" i="3"/>
  <c r="N47" i="3"/>
  <c r="K47" i="3"/>
  <c r="I47" i="3"/>
  <c r="J47" i="3" s="1"/>
  <c r="H47" i="3"/>
  <c r="O47" i="3" s="1"/>
  <c r="G47" i="3"/>
  <c r="P46" i="3"/>
  <c r="K46" i="3"/>
  <c r="I46" i="3"/>
  <c r="H46" i="3"/>
  <c r="O46" i="3" s="1"/>
  <c r="G46" i="3"/>
  <c r="P45" i="3"/>
  <c r="K45" i="3"/>
  <c r="I45" i="3"/>
  <c r="H45" i="3"/>
  <c r="O45" i="3" s="1"/>
  <c r="G45" i="3"/>
  <c r="N45" i="3" s="1"/>
  <c r="H41" i="3"/>
  <c r="E40" i="3"/>
  <c r="F39" i="3"/>
  <c r="E39" i="3"/>
  <c r="D39" i="3"/>
  <c r="F38" i="3"/>
  <c r="E38" i="3"/>
  <c r="D38" i="3"/>
  <c r="F37" i="3"/>
  <c r="E37" i="3"/>
  <c r="G37" i="3" s="1"/>
  <c r="D37" i="3"/>
  <c r="K36" i="3"/>
  <c r="I36" i="3"/>
  <c r="P36" i="3" s="1"/>
  <c r="H36" i="3"/>
  <c r="O36" i="3" s="1"/>
  <c r="G36" i="3"/>
  <c r="N36" i="3" s="1"/>
  <c r="K35" i="3"/>
  <c r="I35" i="3"/>
  <c r="P35" i="3" s="1"/>
  <c r="H35" i="3"/>
  <c r="O35" i="3" s="1"/>
  <c r="G35" i="3"/>
  <c r="N35" i="3" s="1"/>
  <c r="N34" i="3"/>
  <c r="K34" i="3"/>
  <c r="I34" i="3"/>
  <c r="P34" i="3" s="1"/>
  <c r="H34" i="3"/>
  <c r="O34" i="3" s="1"/>
  <c r="G34" i="3"/>
  <c r="K33" i="3"/>
  <c r="I33" i="3"/>
  <c r="P33" i="3" s="1"/>
  <c r="H33" i="3"/>
  <c r="O33" i="3" s="1"/>
  <c r="G33" i="3"/>
  <c r="N33" i="3" s="1"/>
  <c r="K32" i="3"/>
  <c r="I32" i="3"/>
  <c r="P32" i="3" s="1"/>
  <c r="H32" i="3"/>
  <c r="O32" i="3" s="1"/>
  <c r="G32" i="3"/>
  <c r="N32" i="3" s="1"/>
  <c r="H28" i="3"/>
  <c r="E27" i="3"/>
  <c r="F26" i="3"/>
  <c r="F27" i="3" s="1"/>
  <c r="E26" i="3"/>
  <c r="D26" i="3"/>
  <c r="I26" i="3" s="1"/>
  <c r="J27" i="3" s="1"/>
  <c r="F25" i="3"/>
  <c r="H25" i="3" s="1"/>
  <c r="E25" i="3"/>
  <c r="D25" i="3"/>
  <c r="F24" i="3"/>
  <c r="G24" i="3" s="1"/>
  <c r="E24" i="3"/>
  <c r="D24" i="3"/>
  <c r="K23" i="3"/>
  <c r="I23" i="3"/>
  <c r="H23" i="3"/>
  <c r="O23" i="3" s="1"/>
  <c r="G23" i="3"/>
  <c r="O22" i="3"/>
  <c r="K22" i="3"/>
  <c r="J22" i="3"/>
  <c r="I22" i="3"/>
  <c r="P22" i="3" s="1"/>
  <c r="H22" i="3"/>
  <c r="G22" i="3"/>
  <c r="N22" i="3" s="1"/>
  <c r="P21" i="3"/>
  <c r="K21" i="3"/>
  <c r="I21" i="3"/>
  <c r="J21" i="3" s="1"/>
  <c r="H21" i="3"/>
  <c r="O21" i="3" s="1"/>
  <c r="G21" i="3"/>
  <c r="N20" i="3"/>
  <c r="K20" i="3"/>
  <c r="I20" i="3"/>
  <c r="P20" i="3" s="1"/>
  <c r="H20" i="3"/>
  <c r="O20" i="3" s="1"/>
  <c r="G20" i="3"/>
  <c r="K19" i="3"/>
  <c r="N19" i="3" s="1"/>
  <c r="I19" i="3"/>
  <c r="H19" i="3"/>
  <c r="O19" i="3" s="1"/>
  <c r="G19" i="3"/>
  <c r="H15" i="3"/>
  <c r="K10" i="3"/>
  <c r="K9" i="3"/>
  <c r="K8" i="3"/>
  <c r="K7" i="3"/>
  <c r="K6" i="3"/>
  <c r="V5" i="1"/>
  <c r="U9" i="1"/>
  <c r="U8" i="1"/>
  <c r="U7" i="1"/>
  <c r="U6" i="1"/>
  <c r="U5" i="1"/>
  <c r="W5" i="1"/>
  <c r="E5" i="1"/>
  <c r="E6" i="1" s="1"/>
  <c r="E7" i="1" s="1"/>
  <c r="E8" i="1" s="1"/>
  <c r="E9" i="1" s="1"/>
  <c r="E10" i="1" s="1"/>
  <c r="P5" i="1"/>
  <c r="B15" i="1" l="1"/>
  <c r="E18" i="1"/>
  <c r="B17" i="1"/>
  <c r="B16" i="1"/>
  <c r="B10" i="1"/>
  <c r="E11" i="1"/>
  <c r="E12" i="1" s="1"/>
  <c r="E13" i="1" s="1"/>
  <c r="O97" i="3"/>
  <c r="J32" i="3"/>
  <c r="N21" i="3"/>
  <c r="D66" i="3"/>
  <c r="G66" i="3" s="1"/>
  <c r="G76" i="3"/>
  <c r="F92" i="3"/>
  <c r="J101" i="3"/>
  <c r="F118" i="3"/>
  <c r="N125" i="3"/>
  <c r="J127" i="3"/>
  <c r="J136" i="3"/>
  <c r="D170" i="3"/>
  <c r="H170" i="3" s="1"/>
  <c r="J110" i="3"/>
  <c r="N151" i="3"/>
  <c r="J45" i="3"/>
  <c r="H77" i="3"/>
  <c r="J79" i="3" s="1"/>
  <c r="N85" i="3"/>
  <c r="N123" i="3"/>
  <c r="P139" i="3"/>
  <c r="J165" i="3"/>
  <c r="J19" i="3"/>
  <c r="J36" i="3"/>
  <c r="N48" i="3"/>
  <c r="J62" i="3"/>
  <c r="P19" i="3"/>
  <c r="H51" i="3"/>
  <c r="N62" i="3"/>
  <c r="P87" i="3"/>
  <c r="J99" i="3"/>
  <c r="N111" i="3"/>
  <c r="J114" i="3"/>
  <c r="N165" i="3"/>
  <c r="I52" i="3"/>
  <c r="G102" i="3"/>
  <c r="J151" i="3"/>
  <c r="P165" i="3"/>
  <c r="N46" i="3"/>
  <c r="J60" i="3"/>
  <c r="J88" i="3"/>
  <c r="H103" i="3"/>
  <c r="G115" i="3"/>
  <c r="H155" i="3"/>
  <c r="J163" i="3"/>
  <c r="H38" i="3"/>
  <c r="P137" i="3"/>
  <c r="J20" i="3"/>
  <c r="J34" i="3"/>
  <c r="D27" i="3"/>
  <c r="G27" i="3" s="1"/>
  <c r="J46" i="3"/>
  <c r="P60" i="3"/>
  <c r="I78" i="3"/>
  <c r="J126" i="3"/>
  <c r="F131" i="3"/>
  <c r="E157" i="3"/>
  <c r="P163" i="3"/>
  <c r="J166" i="3"/>
  <c r="N166" i="3"/>
  <c r="D40" i="3"/>
  <c r="H40" i="3" s="1"/>
  <c r="J49" i="3"/>
  <c r="J58" i="3"/>
  <c r="J86" i="3"/>
  <c r="G89" i="3"/>
  <c r="J112" i="3"/>
  <c r="I156" i="3"/>
  <c r="J157" i="3" s="1"/>
  <c r="J23" i="3"/>
  <c r="J75" i="3"/>
  <c r="I104" i="3"/>
  <c r="J124" i="3"/>
  <c r="F40" i="3"/>
  <c r="P58" i="3"/>
  <c r="J61" i="3"/>
  <c r="N72" i="3"/>
  <c r="N101" i="3"/>
  <c r="N127" i="3"/>
  <c r="N23" i="3"/>
  <c r="P23" i="3"/>
  <c r="I39" i="3"/>
  <c r="P49" i="3"/>
  <c r="N61" i="3"/>
  <c r="P86" i="3"/>
  <c r="D92" i="3"/>
  <c r="H92" i="3" s="1"/>
  <c r="D118" i="3"/>
  <c r="H118" i="3" s="1"/>
  <c r="N164" i="3"/>
  <c r="G50" i="3"/>
  <c r="N87" i="3"/>
  <c r="B9" i="1"/>
  <c r="B8" i="1"/>
  <c r="B7" i="1"/>
  <c r="B6" i="1"/>
  <c r="B5" i="1"/>
  <c r="J105" i="3"/>
  <c r="H105" i="3"/>
  <c r="J66" i="3"/>
  <c r="H131" i="3"/>
  <c r="G131" i="3"/>
  <c r="H144" i="3"/>
  <c r="G144" i="3"/>
  <c r="G40" i="3"/>
  <c r="J53" i="3"/>
  <c r="G79" i="3"/>
  <c r="H79" i="3"/>
  <c r="G157" i="3"/>
  <c r="H157" i="3"/>
  <c r="P110" i="3"/>
  <c r="P112" i="3"/>
  <c r="P114" i="3"/>
  <c r="I143" i="3"/>
  <c r="J144" i="3" s="1"/>
  <c r="J33" i="3"/>
  <c r="J35" i="3"/>
  <c r="J72" i="3"/>
  <c r="J74" i="3"/>
  <c r="P124" i="3"/>
  <c r="P126" i="3"/>
  <c r="H129" i="3"/>
  <c r="J140" i="3"/>
  <c r="J111" i="3"/>
  <c r="J113" i="3"/>
  <c r="H168" i="3"/>
  <c r="J170" i="3" s="1"/>
  <c r="J138" i="3"/>
  <c r="H66" i="3"/>
  <c r="G105" i="3"/>
  <c r="J150" i="3"/>
  <c r="J152" i="3"/>
  <c r="I91" i="3"/>
  <c r="P136" i="3"/>
  <c r="I130" i="3"/>
  <c r="F53" i="3"/>
  <c r="H53" i="3" s="1"/>
  <c r="H90" i="3"/>
  <c r="J98" i="3"/>
  <c r="J100" i="3"/>
  <c r="I117" i="3"/>
  <c r="J118" i="3" s="1"/>
  <c r="E19" i="1" l="1"/>
  <c r="B19" i="1" s="1"/>
  <c r="B18" i="1"/>
  <c r="B12" i="1"/>
  <c r="B11" i="1"/>
  <c r="E14" i="1"/>
  <c r="B14" i="1" s="1"/>
  <c r="B13" i="1"/>
  <c r="J40" i="3"/>
  <c r="J131" i="3"/>
  <c r="G170" i="3"/>
  <c r="J92" i="3"/>
  <c r="G118" i="3"/>
  <c r="H27" i="3"/>
  <c r="G92" i="3"/>
  <c r="N12" i="3"/>
  <c r="B8" i="3"/>
  <c r="N11" i="3"/>
  <c r="B9" i="3"/>
  <c r="F10" i="3"/>
  <c r="B10" i="3"/>
  <c r="E10" i="3"/>
  <c r="B7" i="3"/>
  <c r="D10" i="3"/>
  <c r="F9" i="3"/>
  <c r="E9" i="3"/>
  <c r="D9" i="3"/>
  <c r="F8" i="3"/>
  <c r="E8" i="3"/>
  <c r="D8" i="3"/>
  <c r="F7" i="3"/>
  <c r="E6" i="3"/>
  <c r="E7" i="3"/>
  <c r="D7" i="3"/>
  <c r="F6" i="3"/>
  <c r="C10" i="3"/>
  <c r="B6" i="3"/>
  <c r="C6" i="3"/>
  <c r="D6" i="3"/>
  <c r="C8" i="3"/>
  <c r="C9" i="3"/>
  <c r="C7" i="3"/>
  <c r="G53" i="3"/>
  <c r="I10" i="3" l="1"/>
  <c r="P10" i="3" s="1"/>
  <c r="I8" i="3"/>
  <c r="I9" i="3"/>
  <c r="H9" i="3"/>
  <c r="O9" i="3" s="1"/>
  <c r="G9" i="3"/>
  <c r="N9" i="3" s="1"/>
  <c r="H10" i="3"/>
  <c r="O10" i="3" s="1"/>
  <c r="G10" i="3"/>
  <c r="N10" i="3" s="1"/>
  <c r="F13" i="3"/>
  <c r="F12" i="3"/>
  <c r="F11" i="3"/>
  <c r="G8" i="3"/>
  <c r="N8" i="3" s="1"/>
  <c r="H8" i="3"/>
  <c r="O8" i="3" s="1"/>
  <c r="H7" i="3"/>
  <c r="O7" i="3" s="1"/>
  <c r="I7" i="3"/>
  <c r="G7" i="3"/>
  <c r="N7" i="3" s="1"/>
  <c r="E12" i="3"/>
  <c r="E13" i="3"/>
  <c r="E11" i="3"/>
  <c r="D13" i="3"/>
  <c r="D11" i="3"/>
  <c r="D12" i="3"/>
  <c r="G6" i="3"/>
  <c r="N6" i="3" s="1"/>
  <c r="H6" i="3"/>
  <c r="O6" i="3" s="1"/>
  <c r="I6" i="3"/>
  <c r="E14" i="3" l="1"/>
  <c r="G11" i="3"/>
  <c r="J7" i="3"/>
  <c r="P7" i="3"/>
  <c r="F14" i="3"/>
  <c r="J10" i="3"/>
  <c r="H12" i="3"/>
  <c r="P9" i="3"/>
  <c r="J9" i="3"/>
  <c r="P8" i="3"/>
  <c r="J8" i="3"/>
  <c r="J6" i="3"/>
  <c r="P6" i="3"/>
  <c r="I13" i="3"/>
  <c r="D14" i="3"/>
  <c r="J14" i="3" l="1"/>
  <c r="H14" i="3"/>
  <c r="G14" i="3"/>
  <c r="D16" i="2"/>
  <c r="D15" i="2"/>
  <c r="D14" i="2"/>
  <c r="D13" i="2"/>
  <c r="D17" i="2"/>
</calcChain>
</file>

<file path=xl/sharedStrings.xml><?xml version="1.0" encoding="utf-8"?>
<sst xmlns="http://schemas.openxmlformats.org/spreadsheetml/2006/main" count="392" uniqueCount="77">
  <si>
    <t>작업일</t>
    <phoneticPr fontId="1" type="noConversion"/>
  </si>
  <si>
    <t>순번</t>
    <phoneticPr fontId="1" type="noConversion"/>
  </si>
  <si>
    <t>설비명</t>
  </si>
  <si>
    <t>품명</t>
  </si>
  <si>
    <t>TYPE</t>
  </si>
  <si>
    <t>Lot No</t>
  </si>
  <si>
    <t>가동시간</t>
  </si>
  <si>
    <t>생산량</t>
  </si>
  <si>
    <t>온도</t>
  </si>
  <si>
    <t>이음매</t>
  </si>
  <si>
    <t>속도</t>
  </si>
  <si>
    <t>색차평균</t>
  </si>
  <si>
    <t>08A</t>
    <phoneticPr fontId="1" type="noConversion"/>
  </si>
  <si>
    <t>07A</t>
    <phoneticPr fontId="1" type="noConversion"/>
  </si>
  <si>
    <t>09A</t>
    <phoneticPr fontId="1" type="noConversion"/>
  </si>
  <si>
    <t>10A</t>
    <phoneticPr fontId="1" type="noConversion"/>
  </si>
  <si>
    <t>11A</t>
    <phoneticPr fontId="1" type="noConversion"/>
  </si>
  <si>
    <t>#3</t>
    <phoneticPr fontId="1" type="noConversion"/>
  </si>
  <si>
    <t>#4</t>
    <phoneticPr fontId="1" type="noConversion"/>
  </si>
  <si>
    <t>순번1</t>
    <phoneticPr fontId="1" type="noConversion"/>
  </si>
  <si>
    <t>측정 Range</t>
    <phoneticPr fontId="1" type="noConversion"/>
  </si>
  <si>
    <t>전체 Range</t>
    <phoneticPr fontId="1" type="noConversion"/>
  </si>
  <si>
    <t>잔업</t>
    <phoneticPr fontId="1" type="noConversion"/>
  </si>
  <si>
    <t>생산 Line</t>
    <phoneticPr fontId="1" type="noConversion"/>
  </si>
  <si>
    <t>날짜</t>
    <phoneticPr fontId="1" type="noConversion"/>
  </si>
  <si>
    <t>2026년</t>
    <phoneticPr fontId="1" type="noConversion"/>
  </si>
  <si>
    <t>실 측 ( 규격 : 66.5 ~ 71.0 )</t>
    <phoneticPr fontId="1" type="noConversion"/>
  </si>
  <si>
    <t>목표</t>
    <phoneticPr fontId="1" type="noConversion"/>
  </si>
  <si>
    <t>목표 대비 실적</t>
    <phoneticPr fontId="1" type="noConversion"/>
  </si>
  <si>
    <t>속도</t>
    <phoneticPr fontId="1" type="noConversion"/>
  </si>
  <si>
    <t>L</t>
    <phoneticPr fontId="1" type="noConversion"/>
  </si>
  <si>
    <t>C</t>
    <phoneticPr fontId="1" type="noConversion"/>
  </si>
  <si>
    <t>R</t>
    <phoneticPr fontId="1" type="noConversion"/>
  </si>
  <si>
    <t>평균</t>
    <phoneticPr fontId="1" type="noConversion"/>
  </si>
  <si>
    <t>Min</t>
    <phoneticPr fontId="1" type="noConversion"/>
  </si>
  <si>
    <t>Max</t>
    <phoneticPr fontId="1" type="noConversion"/>
  </si>
  <si>
    <t>Max-min</t>
    <phoneticPr fontId="1" type="noConversion"/>
  </si>
  <si>
    <t>특이
사항</t>
    <phoneticPr fontId="1" type="noConversion"/>
  </si>
  <si>
    <t>Max-Min</t>
    <phoneticPr fontId="1" type="noConversion"/>
  </si>
  <si>
    <t>찐의 개수</t>
    <phoneticPr fontId="1" type="noConversion"/>
  </si>
  <si>
    <t>합</t>
    <phoneticPr fontId="1" type="noConversion"/>
  </si>
  <si>
    <t>Lot No : J6S-V4-43013L</t>
    <phoneticPr fontId="1" type="noConversion"/>
  </si>
  <si>
    <t>투입 시간 : 08:55</t>
    <phoneticPr fontId="1" type="noConversion"/>
  </si>
  <si>
    <t>Lot No : J6S-V4-43013R</t>
    <phoneticPr fontId="1" type="noConversion"/>
  </si>
  <si>
    <t>투입 시간 : 09:48</t>
    <phoneticPr fontId="1" type="noConversion"/>
  </si>
  <si>
    <t>Lot No : J6S-V4-43013C</t>
    <phoneticPr fontId="1" type="noConversion"/>
  </si>
  <si>
    <t>투입 시간 : 10:40</t>
    <phoneticPr fontId="1" type="noConversion"/>
  </si>
  <si>
    <t>#5</t>
    <phoneticPr fontId="1" type="noConversion"/>
  </si>
  <si>
    <t>Lot No : J6S-V4-43009L</t>
    <phoneticPr fontId="1" type="noConversion"/>
  </si>
  <si>
    <t>투입 시간 : 11:35</t>
    <phoneticPr fontId="1" type="noConversion"/>
  </si>
  <si>
    <t>#6</t>
    <phoneticPr fontId="1" type="noConversion"/>
  </si>
  <si>
    <t>Lot No : J6S-V4-43009C</t>
    <phoneticPr fontId="1" type="noConversion"/>
  </si>
  <si>
    <t>투입 시간 : 13:32</t>
    <phoneticPr fontId="1" type="noConversion"/>
  </si>
  <si>
    <t>#7</t>
    <phoneticPr fontId="1" type="noConversion"/>
  </si>
  <si>
    <t>Lot No : J6S-V4-43009R</t>
    <phoneticPr fontId="1" type="noConversion"/>
  </si>
  <si>
    <t>투입 시간 : 14:26</t>
    <phoneticPr fontId="1" type="noConversion"/>
  </si>
  <si>
    <t>#8</t>
    <phoneticPr fontId="1" type="noConversion"/>
  </si>
  <si>
    <t>Lot No : J6S-V4-43010C</t>
    <phoneticPr fontId="1" type="noConversion"/>
  </si>
  <si>
    <t>투입 시간 : 15:18</t>
    <phoneticPr fontId="1" type="noConversion"/>
  </si>
  <si>
    <t>#9</t>
    <phoneticPr fontId="1" type="noConversion"/>
  </si>
  <si>
    <t>Lot No : J6S-V4-43010L</t>
    <phoneticPr fontId="1" type="noConversion"/>
  </si>
  <si>
    <t>투입 시간 : 16:10</t>
    <phoneticPr fontId="1" type="noConversion"/>
  </si>
  <si>
    <t>#10</t>
    <phoneticPr fontId="1" type="noConversion"/>
  </si>
  <si>
    <t>Lot No : J6S-V4-43010R</t>
    <phoneticPr fontId="1" type="noConversion"/>
  </si>
  <si>
    <t xml:space="preserve">투입 시간 : </t>
    <phoneticPr fontId="1" type="noConversion"/>
  </si>
  <si>
    <t>#11</t>
    <phoneticPr fontId="1" type="noConversion"/>
  </si>
  <si>
    <t>Lot No : J6S-V4-43004C</t>
    <phoneticPr fontId="1" type="noConversion"/>
  </si>
  <si>
    <t>#12</t>
    <phoneticPr fontId="1" type="noConversion"/>
  </si>
  <si>
    <t>Lot No :</t>
    <phoneticPr fontId="1" type="noConversion"/>
  </si>
  <si>
    <t>#13</t>
    <phoneticPr fontId="1" type="noConversion"/>
  </si>
  <si>
    <t>보고연결</t>
    <phoneticPr fontId="1" type="noConversion"/>
  </si>
  <si>
    <t>Lot No</t>
    <phoneticPr fontId="1" type="noConversion"/>
  </si>
  <si>
    <t>투입 시간</t>
    <phoneticPr fontId="1" type="noConversion"/>
  </si>
  <si>
    <t>Rowdata
연결</t>
    <phoneticPr fontId="1" type="noConversion"/>
  </si>
  <si>
    <t>1호기</t>
    <phoneticPr fontId="1" type="noConversion"/>
  </si>
  <si>
    <t>그래프</t>
    <phoneticPr fontId="1" type="noConversion"/>
  </si>
  <si>
    <t>5행을 복사하여
아래로 반복해서 데이터를 쌓을 예정인데
그래프도 자동으로 반영을 하고 싶어요
일일이 변경해주고 있어요…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</si>
</sst>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mm&quot;월&quot;\ dd&quot;일&quot;"/>
    <numFmt numFmtId="177" formatCode="&quot;#&quot;#,###"/>
    <numFmt numFmtId="178" formatCode="#,###"/>
    <numFmt numFmtId="179" formatCode="0.0_);[Red]\(0.0\)"/>
    <numFmt numFmtId="180" formatCode="0.0"/>
    <numFmt numFmtId="181" formatCode="0.0_ "/>
    <numFmt numFmtId="182" formatCode="#,###.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8" fontId="0" fillId="2" borderId="3" xfId="0" applyNumberFormat="1" applyFill="1" applyBorder="1" applyAlignment="1">
      <alignment horizontal="center" vertical="center"/>
    </xf>
    <xf numFmtId="178" fontId="0" fillId="2" borderId="0" xfId="0" applyNumberFormat="1" applyFill="1" applyAlignment="1">
      <alignment horizontal="center" vertical="center"/>
    </xf>
    <xf numFmtId="178" fontId="0" fillId="2" borderId="6" xfId="0" applyNumberFormat="1" applyFill="1" applyBorder="1">
      <alignment vertical="center"/>
    </xf>
    <xf numFmtId="178" fontId="0" fillId="2" borderId="8" xfId="0" applyNumberFormat="1" applyFill="1" applyBorder="1" applyAlignment="1">
      <alignment horizontal="center" vertical="center"/>
    </xf>
    <xf numFmtId="178" fontId="0" fillId="2" borderId="9" xfId="0" applyNumberFormat="1" applyFill="1" applyBorder="1">
      <alignment vertical="center"/>
    </xf>
    <xf numFmtId="177" fontId="0" fillId="2" borderId="3" xfId="0" applyNumberFormat="1" applyFill="1" applyBorder="1" applyAlignment="1">
      <alignment horizontal="center" vertical="center"/>
    </xf>
    <xf numFmtId="177" fontId="0" fillId="2" borderId="0" xfId="0" applyNumberFormat="1" applyFill="1" applyAlignment="1">
      <alignment horizontal="center" vertical="center"/>
    </xf>
    <xf numFmtId="177" fontId="0" fillId="2" borderId="8" xfId="0" applyNumberFormat="1" applyFill="1" applyBorder="1" applyAlignment="1">
      <alignment horizontal="center" vertical="center"/>
    </xf>
    <xf numFmtId="20" fontId="0" fillId="0" borderId="3" xfId="1" applyNumberFormat="1" applyFont="1" applyFill="1" applyBorder="1" applyAlignment="1">
      <alignment horizontal="center" vertical="center"/>
    </xf>
    <xf numFmtId="20" fontId="0" fillId="0" borderId="0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3" borderId="17" xfId="0" applyNumberFormat="1" applyFill="1" applyBorder="1" applyAlignment="1">
      <alignment horizontal="center" vertical="center"/>
    </xf>
    <xf numFmtId="179" fontId="0" fillId="3" borderId="17" xfId="0" applyNumberFormat="1" applyFill="1" applyBorder="1" applyAlignment="1">
      <alignment horizontal="center" vertical="center"/>
    </xf>
    <xf numFmtId="180" fontId="0" fillId="0" borderId="17" xfId="0" applyNumberFormat="1" applyBorder="1" applyAlignment="1">
      <alignment horizontal="center" vertical="center"/>
    </xf>
    <xf numFmtId="180" fontId="5" fillId="0" borderId="17" xfId="0" applyNumberFormat="1" applyFont="1" applyBorder="1" applyAlignment="1">
      <alignment horizontal="center" vertical="center"/>
    </xf>
    <xf numFmtId="180" fontId="6" fillId="0" borderId="17" xfId="0" applyNumberFormat="1" applyFont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181" fontId="5" fillId="0" borderId="17" xfId="0" applyNumberFormat="1" applyFont="1" applyBorder="1" applyAlignment="1">
      <alignment horizontal="center" vertical="center"/>
    </xf>
    <xf numFmtId="181" fontId="5" fillId="0" borderId="18" xfId="0" applyNumberFormat="1" applyFont="1" applyBorder="1" applyAlignment="1">
      <alignment horizontal="center" vertical="center"/>
    </xf>
    <xf numFmtId="180" fontId="7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4" borderId="20" xfId="0" applyFill="1" applyBorder="1" applyAlignment="1">
      <alignment horizontal="left" vertical="center"/>
    </xf>
    <xf numFmtId="0" fontId="0" fillId="4" borderId="21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80" fontId="0" fillId="0" borderId="25" xfId="0" applyNumberFormat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180" fontId="5" fillId="0" borderId="25" xfId="0" applyNumberFormat="1" applyFont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80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81" fontId="5" fillId="0" borderId="0" xfId="0" applyNumberFormat="1" applyFont="1" applyAlignment="1">
      <alignment horizontal="center" vertical="center"/>
    </xf>
    <xf numFmtId="180" fontId="10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180" fontId="0" fillId="0" borderId="8" xfId="0" applyNumberFormat="1" applyBorder="1" applyAlignment="1">
      <alignment horizontal="center" vertical="center"/>
    </xf>
    <xf numFmtId="180" fontId="5" fillId="0" borderId="8" xfId="0" applyNumberFormat="1" applyFon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80" fontId="0" fillId="3" borderId="17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182" fontId="0" fillId="0" borderId="8" xfId="0" applyNumberFormat="1" applyBorder="1" applyAlignment="1">
      <alignment horizontal="center" vertical="center"/>
    </xf>
    <xf numFmtId="179" fontId="0" fillId="2" borderId="3" xfId="1" applyNumberFormat="1" applyFont="1" applyFill="1" applyBorder="1" applyAlignment="1">
      <alignment horizontal="center" vertical="center"/>
    </xf>
    <xf numFmtId="179" fontId="0" fillId="2" borderId="0" xfId="1" applyNumberFormat="1" applyFont="1" applyFill="1" applyBorder="1" applyAlignment="1">
      <alignment horizontal="center" vertical="center"/>
    </xf>
    <xf numFmtId="179" fontId="0" fillId="2" borderId="8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178" fontId="0" fillId="0" borderId="16" xfId="0" applyNumberFormat="1" applyBorder="1" applyAlignment="1">
      <alignment horizontal="center" vertical="center"/>
    </xf>
    <xf numFmtId="0" fontId="9" fillId="4" borderId="20" xfId="0" applyFont="1" applyFill="1" applyBorder="1">
      <alignment vertical="center"/>
    </xf>
    <xf numFmtId="0" fontId="9" fillId="4" borderId="21" xfId="0" applyFont="1" applyFill="1" applyBorder="1">
      <alignment vertical="center"/>
    </xf>
    <xf numFmtId="0" fontId="9" fillId="4" borderId="22" xfId="0" applyFont="1" applyFill="1" applyBorder="1">
      <alignment vertical="center"/>
    </xf>
    <xf numFmtId="20" fontId="0" fillId="4" borderId="21" xfId="0" applyNumberFormat="1" applyFill="1" applyBorder="1" applyAlignment="1">
      <alignment horizontal="left" vertical="center"/>
    </xf>
    <xf numFmtId="178" fontId="0" fillId="0" borderId="3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0" fillId="2" borderId="4" xfId="1" applyNumberFormat="1" applyFont="1" applyFill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2" borderId="6" xfId="1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4" borderId="20" xfId="0" applyFont="1" applyFill="1" applyBorder="1" applyAlignment="1">
      <alignment horizontal="left" vertical="center"/>
    </xf>
    <xf numFmtId="0" fontId="9" fillId="4" borderId="21" xfId="0" applyFont="1" applyFill="1" applyBorder="1" applyAlignment="1">
      <alignment horizontal="left" vertical="center"/>
    </xf>
    <xf numFmtId="0" fontId="9" fillId="4" borderId="22" xfId="0" applyFont="1" applyFill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9" fillId="4" borderId="27" xfId="0" applyFont="1" applyFill="1" applyBorder="1" applyAlignment="1">
      <alignment horizontal="left" vertical="center"/>
    </xf>
    <xf numFmtId="0" fontId="9" fillId="4" borderId="28" xfId="0" applyFont="1" applyFill="1" applyBorder="1" applyAlignment="1">
      <alignment horizontal="left" vertical="center"/>
    </xf>
    <xf numFmtId="0" fontId="9" fillId="4" borderId="29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80" fontId="8" fillId="0" borderId="19" xfId="0" applyNumberFormat="1" applyFont="1" applyBorder="1" applyAlignment="1">
      <alignment horizontal="center" vertical="center" wrapText="1"/>
    </xf>
    <xf numFmtId="180" fontId="8" fillId="0" borderId="23" xfId="0" applyNumberFormat="1" applyFont="1" applyBorder="1" applyAlignment="1">
      <alignment horizontal="center" vertical="center"/>
    </xf>
    <xf numFmtId="180" fontId="8" fillId="0" borderId="26" xfId="0" applyNumberFormat="1" applyFont="1" applyBorder="1" applyAlignment="1">
      <alignment horizontal="center" vertical="center"/>
    </xf>
    <xf numFmtId="0" fontId="0" fillId="4" borderId="20" xfId="0" applyFill="1" applyBorder="1" applyAlignment="1">
      <alignment horizontal="left" vertical="center"/>
    </xf>
    <xf numFmtId="0" fontId="0" fillId="4" borderId="21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0" fillId="4" borderId="27" xfId="0" applyFill="1" applyBorder="1" applyAlignment="1">
      <alignment horizontal="left" vertical="center"/>
    </xf>
    <xf numFmtId="0" fontId="0" fillId="4" borderId="28" xfId="0" applyFill="1" applyBorder="1" applyAlignment="1">
      <alignment horizontal="left" vertical="center"/>
    </xf>
    <xf numFmtId="0" fontId="0" fillId="4" borderId="29" xfId="0" applyFill="1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16" xfId="0" applyNumberFormat="1" applyFont="1" applyBorder="1" applyAlignment="1">
      <alignment horizontal="center" vertical="center"/>
    </xf>
    <xf numFmtId="176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val>
            <c:numRef>
              <c:f>'1호기 RowData'!$R$5:$R$9</c:f>
              <c:numCache>
                <c:formatCode>#,###.0</c:formatCode>
                <c:ptCount val="5"/>
                <c:pt idx="0">
                  <c:v>67.8</c:v>
                </c:pt>
                <c:pt idx="1">
                  <c:v>67.5</c:v>
                </c:pt>
                <c:pt idx="2">
                  <c:v>67.400000000000006</c:v>
                </c:pt>
                <c:pt idx="3">
                  <c:v>67.599999999999994</c:v>
                </c:pt>
                <c:pt idx="4">
                  <c:v>67.5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89-42D8-916D-89097403E72A}"/>
            </c:ext>
          </c:extLst>
        </c:ser>
        <c:ser>
          <c:idx val="1"/>
          <c:order val="1"/>
          <c:spPr>
            <a:ln w="28575" cap="rnd">
              <a:solidFill>
                <a:schemeClr val="accent3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40000"/>
                    <a:lumOff val="60000"/>
                  </a:schemeClr>
                </a:solidFill>
              </a:ln>
              <a:effectLst/>
            </c:spPr>
          </c:marker>
          <c:val>
            <c:numRef>
              <c:f>'1호기 RowData'!$S$5:$S$9</c:f>
              <c:numCache>
                <c:formatCode>#,###.0</c:formatCode>
                <c:ptCount val="5"/>
                <c:pt idx="0">
                  <c:v>68.3</c:v>
                </c:pt>
                <c:pt idx="1">
                  <c:v>67.7</c:v>
                </c:pt>
                <c:pt idx="2">
                  <c:v>67.5</c:v>
                </c:pt>
                <c:pt idx="3">
                  <c:v>67.7</c:v>
                </c:pt>
                <c:pt idx="4">
                  <c:v>67.7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89-42D8-916D-89097403E72A}"/>
            </c:ext>
          </c:extLst>
        </c:ser>
        <c:ser>
          <c:idx val="2"/>
          <c:order val="2"/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'1호기 RowData'!$T$5:$T$9</c:f>
              <c:numCache>
                <c:formatCode>#,###.0</c:formatCode>
                <c:ptCount val="5"/>
                <c:pt idx="0">
                  <c:v>68.599999999999994</c:v>
                </c:pt>
                <c:pt idx="1">
                  <c:v>68.14</c:v>
                </c:pt>
                <c:pt idx="2">
                  <c:v>67.8</c:v>
                </c:pt>
                <c:pt idx="3">
                  <c:v>68</c:v>
                </c:pt>
                <c:pt idx="4">
                  <c:v>67.599999999999994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89-42D8-916D-89097403E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74335"/>
        <c:axId val="25876735"/>
      </c:lineChart>
      <c:catAx>
        <c:axId val="2587433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5876735"/>
        <c:crosses val="autoZero"/>
        <c:auto val="1"/>
        <c:lblAlgn val="ctr"/>
        <c:lblOffset val="100"/>
        <c:noMultiLvlLbl val="0"/>
      </c:catAx>
      <c:valAx>
        <c:axId val="25876735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#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5874335"/>
        <c:crosses val="autoZero"/>
        <c:crossBetween val="between"/>
        <c:majorUnit val="0.5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'1호기 RowData'!$R$4</c:f>
              <c:strCache>
                <c:ptCount val="1"/>
                <c:pt idx="0">
                  <c:v>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val>
            <c:numRef>
              <c:f>'1호기 RowData'!$R$10:$R$14</c:f>
              <c:numCache>
                <c:formatCode>#,###.0</c:formatCode>
                <c:ptCount val="5"/>
                <c:pt idx="0">
                  <c:v>67.400000000000006</c:v>
                </c:pt>
                <c:pt idx="1">
                  <c:v>67.2</c:v>
                </c:pt>
                <c:pt idx="2">
                  <c:v>67</c:v>
                </c:pt>
                <c:pt idx="3">
                  <c:v>67.3</c:v>
                </c:pt>
                <c:pt idx="4">
                  <c:v>67.3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D4-472C-85E0-69DF24A8CC99}"/>
            </c:ext>
          </c:extLst>
        </c:ser>
        <c:ser>
          <c:idx val="1"/>
          <c:order val="1"/>
          <c:tx>
            <c:strRef>
              <c:f>'1호기 RowData'!$S$4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40000"/>
                    <a:lumOff val="60000"/>
                  </a:schemeClr>
                </a:solidFill>
              </a:ln>
              <a:effectLst/>
            </c:spPr>
          </c:marker>
          <c:val>
            <c:numRef>
              <c:f>'1호기 RowData'!$S$10:$S$14</c:f>
              <c:numCache>
                <c:formatCode>#,###.0</c:formatCode>
                <c:ptCount val="5"/>
                <c:pt idx="0">
                  <c:v>67.599999999999994</c:v>
                </c:pt>
                <c:pt idx="1">
                  <c:v>67.599999999999994</c:v>
                </c:pt>
                <c:pt idx="2">
                  <c:v>67.599999999999994</c:v>
                </c:pt>
                <c:pt idx="3">
                  <c:v>67.599999999999994</c:v>
                </c:pt>
                <c:pt idx="4">
                  <c:v>67.8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D4-472C-85E0-69DF24A8CC99}"/>
            </c:ext>
          </c:extLst>
        </c:ser>
        <c:ser>
          <c:idx val="2"/>
          <c:order val="2"/>
          <c:tx>
            <c:strRef>
              <c:f>'1호기 RowData'!$T$4</c:f>
              <c:strCache>
                <c:ptCount val="1"/>
                <c:pt idx="0">
                  <c:v>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'1호기 RowData'!$T$10:$T$14</c:f>
              <c:numCache>
                <c:formatCode>#,###.0</c:formatCode>
                <c:ptCount val="5"/>
                <c:pt idx="0">
                  <c:v>67.5</c:v>
                </c:pt>
                <c:pt idx="1">
                  <c:v>67.5</c:v>
                </c:pt>
                <c:pt idx="2">
                  <c:v>67.400000000000006</c:v>
                </c:pt>
                <c:pt idx="3">
                  <c:v>67.5</c:v>
                </c:pt>
                <c:pt idx="4">
                  <c:v>67.7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D4-472C-85E0-69DF24A8C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74335"/>
        <c:axId val="25876735"/>
      </c:lineChart>
      <c:catAx>
        <c:axId val="2587433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5876735"/>
        <c:crosses val="autoZero"/>
        <c:auto val="1"/>
        <c:lblAlgn val="ctr"/>
        <c:lblOffset val="100"/>
        <c:noMultiLvlLbl val="0"/>
      </c:catAx>
      <c:valAx>
        <c:axId val="25876735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#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5874335"/>
        <c:crosses val="autoZero"/>
        <c:crossBetween val="between"/>
        <c:majorUnit val="0.5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'1호기 RowData'!$R$4</c:f>
              <c:strCache>
                <c:ptCount val="1"/>
                <c:pt idx="0">
                  <c:v>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val>
            <c:numRef>
              <c:f>'1호기 RowData'!$R$10:$R$14</c:f>
              <c:numCache>
                <c:formatCode>#,###.0</c:formatCode>
                <c:ptCount val="5"/>
                <c:pt idx="0">
                  <c:v>67.400000000000006</c:v>
                </c:pt>
                <c:pt idx="1">
                  <c:v>67.2</c:v>
                </c:pt>
                <c:pt idx="2">
                  <c:v>67</c:v>
                </c:pt>
                <c:pt idx="3">
                  <c:v>67.3</c:v>
                </c:pt>
                <c:pt idx="4">
                  <c:v>67.3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BB-4EC8-9552-F9EF62FDDBAE}"/>
            </c:ext>
          </c:extLst>
        </c:ser>
        <c:ser>
          <c:idx val="1"/>
          <c:order val="1"/>
          <c:tx>
            <c:strRef>
              <c:f>'1호기 RowData'!$S$4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40000"/>
                    <a:lumOff val="60000"/>
                  </a:schemeClr>
                </a:solidFill>
              </a:ln>
              <a:effectLst/>
            </c:spPr>
          </c:marker>
          <c:val>
            <c:numRef>
              <c:f>'1호기 RowData'!$S$10:$S$14</c:f>
              <c:numCache>
                <c:formatCode>#,###.0</c:formatCode>
                <c:ptCount val="5"/>
                <c:pt idx="0">
                  <c:v>67.599999999999994</c:v>
                </c:pt>
                <c:pt idx="1">
                  <c:v>67.599999999999994</c:v>
                </c:pt>
                <c:pt idx="2">
                  <c:v>67.599999999999994</c:v>
                </c:pt>
                <c:pt idx="3">
                  <c:v>67.599999999999994</c:v>
                </c:pt>
                <c:pt idx="4">
                  <c:v>67.8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BB-4EC8-9552-F9EF62FDDBAE}"/>
            </c:ext>
          </c:extLst>
        </c:ser>
        <c:ser>
          <c:idx val="2"/>
          <c:order val="2"/>
          <c:tx>
            <c:strRef>
              <c:f>'1호기 RowData'!$T$4</c:f>
              <c:strCache>
                <c:ptCount val="1"/>
                <c:pt idx="0">
                  <c:v>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'1호기 RowData'!$T$10:$T$14</c:f>
              <c:numCache>
                <c:formatCode>#,###.0</c:formatCode>
                <c:ptCount val="5"/>
                <c:pt idx="0">
                  <c:v>67.5</c:v>
                </c:pt>
                <c:pt idx="1">
                  <c:v>67.5</c:v>
                </c:pt>
                <c:pt idx="2">
                  <c:v>67.400000000000006</c:v>
                </c:pt>
                <c:pt idx="3">
                  <c:v>67.5</c:v>
                </c:pt>
                <c:pt idx="4">
                  <c:v>67.7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BB-4EC8-9552-F9EF62FDDB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74335"/>
        <c:axId val="25876735"/>
      </c:lineChart>
      <c:catAx>
        <c:axId val="2587433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5876735"/>
        <c:crosses val="autoZero"/>
        <c:auto val="1"/>
        <c:lblAlgn val="ctr"/>
        <c:lblOffset val="100"/>
        <c:noMultiLvlLbl val="0"/>
      </c:catAx>
      <c:valAx>
        <c:axId val="25876735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#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5874335"/>
        <c:crosses val="autoZero"/>
        <c:crossBetween val="between"/>
        <c:majorUnit val="0.5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val>
            <c:numLit>
              <c:formatCode>General</c:formatCode>
              <c:ptCount val="5"/>
              <c:pt idx="0">
                <c:v>68.3</c:v>
              </c:pt>
              <c:pt idx="1">
                <c:v>67.7</c:v>
              </c:pt>
              <c:pt idx="2">
                <c:v>67.5</c:v>
              </c:pt>
              <c:pt idx="3">
                <c:v>67.7</c:v>
              </c:pt>
              <c:pt idx="4">
                <c:v>67.7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D22-4D28-9942-E897C7A264DD}"/>
            </c:ext>
          </c:extLst>
        </c:ser>
        <c:ser>
          <c:idx val="4"/>
          <c:order val="1"/>
          <c:val>
            <c:numLit>
              <c:formatCode>General</c:formatCode>
              <c:ptCount val="5"/>
              <c:pt idx="0">
                <c:v>68.599999999999994</c:v>
              </c:pt>
              <c:pt idx="1">
                <c:v>68.14</c:v>
              </c:pt>
              <c:pt idx="2">
                <c:v>67.8</c:v>
              </c:pt>
              <c:pt idx="3">
                <c:v>68</c:v>
              </c:pt>
              <c:pt idx="4">
                <c:v>67.599999999999994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D22-4D28-9942-E897C7A264DD}"/>
            </c:ext>
          </c:extLst>
        </c:ser>
        <c:ser>
          <c:idx val="5"/>
          <c:order val="2"/>
          <c:val>
            <c:numLit>
              <c:formatCode>General</c:formatCode>
              <c:ptCount val="5"/>
              <c:pt idx="0">
                <c:v>68.233333333333334</c:v>
              </c:pt>
              <c:pt idx="1">
                <c:v>67.779999999999987</c:v>
              </c:pt>
              <c:pt idx="2">
                <c:v>67.566666666666663</c:v>
              </c:pt>
              <c:pt idx="3">
                <c:v>67.766666666666666</c:v>
              </c:pt>
              <c:pt idx="4">
                <c:v>67.599999999999994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D22-4D28-9942-E897C7A264DD}"/>
            </c:ext>
          </c:extLst>
        </c:ser>
        <c:ser>
          <c:idx val="0"/>
          <c:order val="3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68.3</c:v>
              </c:pt>
              <c:pt idx="1">
                <c:v>67.7</c:v>
              </c:pt>
              <c:pt idx="2">
                <c:v>67.5</c:v>
              </c:pt>
              <c:pt idx="3">
                <c:v>67.7</c:v>
              </c:pt>
              <c:pt idx="4">
                <c:v>67.7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D22-4D28-9942-E897C7A264DD}"/>
            </c:ext>
          </c:extLst>
        </c:ser>
        <c:ser>
          <c:idx val="1"/>
          <c:order val="4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68.599999999999994</c:v>
              </c:pt>
              <c:pt idx="1">
                <c:v>68.14</c:v>
              </c:pt>
              <c:pt idx="2">
                <c:v>67.8</c:v>
              </c:pt>
              <c:pt idx="3">
                <c:v>68</c:v>
              </c:pt>
              <c:pt idx="4">
                <c:v>67.599999999999994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D22-4D28-9942-E897C7A264DD}"/>
            </c:ext>
          </c:extLst>
        </c:ser>
        <c:ser>
          <c:idx val="2"/>
          <c:order val="5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68.233333333333334</c:v>
              </c:pt>
              <c:pt idx="1">
                <c:v>67.779999999999987</c:v>
              </c:pt>
              <c:pt idx="2">
                <c:v>67.566666666666663</c:v>
              </c:pt>
              <c:pt idx="3">
                <c:v>67.766666666666666</c:v>
              </c:pt>
              <c:pt idx="4">
                <c:v>67.599999999999994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AD22-4D28-9942-E897C7A264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206367"/>
        <c:axId val="884710799"/>
      </c:lineChart>
      <c:catAx>
        <c:axId val="49020636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4710799"/>
        <c:crosses val="autoZero"/>
        <c:auto val="1"/>
        <c:lblAlgn val="ctr"/>
        <c:lblOffset val="100"/>
        <c:noMultiLvlLbl val="0"/>
      </c:catAx>
      <c:valAx>
        <c:axId val="884710799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0206367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67.8</c:v>
              </c:pt>
              <c:pt idx="1">
                <c:v>67.3</c:v>
              </c:pt>
              <c:pt idx="2">
                <c:v>67.400000000000006</c:v>
              </c:pt>
              <c:pt idx="3">
                <c:v>67.400000000000006</c:v>
              </c:pt>
              <c:pt idx="4">
                <c:v>67.3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FBD1-4254-9B09-68AC3A4AF137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67.900000000000006</c:v>
              </c:pt>
              <c:pt idx="1">
                <c:v>67.599999999999994</c:v>
              </c:pt>
              <c:pt idx="2">
                <c:v>67.8</c:v>
              </c:pt>
              <c:pt idx="3">
                <c:v>67.599999999999994</c:v>
              </c:pt>
              <c:pt idx="4">
                <c:v>67.400000000000006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FBD1-4254-9B09-68AC3A4AF137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67.666666666666671</c:v>
              </c:pt>
              <c:pt idx="1">
                <c:v>67.36666666666666</c:v>
              </c:pt>
              <c:pt idx="2">
                <c:v>67.533333333333346</c:v>
              </c:pt>
              <c:pt idx="3">
                <c:v>67.5</c:v>
              </c:pt>
              <c:pt idx="4">
                <c:v>67.3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FBD1-4254-9B09-68AC3A4AF1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0198831"/>
        <c:axId val="709350783"/>
      </c:lineChart>
      <c:catAx>
        <c:axId val="7801988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09350783"/>
        <c:crosses val="autoZero"/>
        <c:auto val="1"/>
        <c:lblAlgn val="ctr"/>
        <c:lblOffset val="100"/>
        <c:noMultiLvlLbl val="0"/>
      </c:catAx>
      <c:valAx>
        <c:axId val="709350783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80198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67.5</c:v>
              </c:pt>
              <c:pt idx="1">
                <c:v>67.400000000000006</c:v>
              </c:pt>
              <c:pt idx="2">
                <c:v>67.2</c:v>
              </c:pt>
              <c:pt idx="3">
                <c:v>67.5</c:v>
              </c:pt>
              <c:pt idx="4">
                <c:v>67.5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E46-4BB7-BE5A-024CBB533AF1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67.599999999999994</c:v>
              </c:pt>
              <c:pt idx="1">
                <c:v>67.2</c:v>
              </c:pt>
              <c:pt idx="2">
                <c:v>67.400000000000006</c:v>
              </c:pt>
              <c:pt idx="3">
                <c:v>67.400000000000006</c:v>
              </c:pt>
              <c:pt idx="4">
                <c:v>67.5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E46-4BB7-BE5A-024CBB533AF1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67.36666666666666</c:v>
              </c:pt>
              <c:pt idx="1">
                <c:v>67.3</c:v>
              </c:pt>
              <c:pt idx="2">
                <c:v>67.3</c:v>
              </c:pt>
              <c:pt idx="3">
                <c:v>67.466666666666669</c:v>
              </c:pt>
              <c:pt idx="4">
                <c:v>67.466666666666669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E46-4BB7-BE5A-024CBB533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7126335"/>
        <c:axId val="788279679"/>
      </c:lineChart>
      <c:catAx>
        <c:axId val="7771263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88279679"/>
        <c:crosses val="autoZero"/>
        <c:auto val="1"/>
        <c:lblAlgn val="ctr"/>
        <c:lblOffset val="100"/>
        <c:noMultiLvlLbl val="0"/>
      </c:catAx>
      <c:valAx>
        <c:axId val="788279679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77126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67.599999999999994</c:v>
              </c:pt>
              <c:pt idx="1">
                <c:v>67.599999999999994</c:v>
              </c:pt>
              <c:pt idx="2">
                <c:v>67.599999999999994</c:v>
              </c:pt>
              <c:pt idx="3">
                <c:v>67.599999999999994</c:v>
              </c:pt>
              <c:pt idx="4">
                <c:v>67.8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5EC-4D1F-82AF-4790D7E0D53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67.5</c:v>
              </c:pt>
              <c:pt idx="1">
                <c:v>67.5</c:v>
              </c:pt>
              <c:pt idx="2">
                <c:v>67.400000000000006</c:v>
              </c:pt>
              <c:pt idx="3">
                <c:v>67.5</c:v>
              </c:pt>
              <c:pt idx="4">
                <c:v>67.7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5EC-4D1F-82AF-4790D7E0D53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67.5</c:v>
              </c:pt>
              <c:pt idx="1">
                <c:v>67.433333333333337</c:v>
              </c:pt>
              <c:pt idx="2">
                <c:v>67.333333333333329</c:v>
              </c:pt>
              <c:pt idx="3">
                <c:v>67.466666666666654</c:v>
              </c:pt>
              <c:pt idx="4">
                <c:v>67.600000000000009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5EC-4D1F-82AF-4790D7E0D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7647855"/>
        <c:axId val="700060831"/>
      </c:lineChart>
      <c:catAx>
        <c:axId val="9176478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00060831"/>
        <c:crosses val="autoZero"/>
        <c:auto val="1"/>
        <c:lblAlgn val="ctr"/>
        <c:lblOffset val="100"/>
        <c:noMultiLvlLbl val="0"/>
      </c:catAx>
      <c:valAx>
        <c:axId val="700060831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17647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67.2</c:v>
              </c:pt>
              <c:pt idx="1">
                <c:v>67.3</c:v>
              </c:pt>
              <c:pt idx="2">
                <c:v>67.3</c:v>
              </c:pt>
              <c:pt idx="3">
                <c:v>67.400000000000006</c:v>
              </c:pt>
              <c:pt idx="4">
                <c:v>67.400000000000006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204-47D2-8E23-81E1A32A2AF8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67.7</c:v>
              </c:pt>
              <c:pt idx="1">
                <c:v>67.599999999999994</c:v>
              </c:pt>
              <c:pt idx="2">
                <c:v>67.599999999999994</c:v>
              </c:pt>
              <c:pt idx="3">
                <c:v>67.599999999999994</c:v>
              </c:pt>
              <c:pt idx="4">
                <c:v>67.400000000000006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204-47D2-8E23-81E1A32A2AF8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  <c:pt idx="0">
                <c:v>67.3</c:v>
              </c:pt>
              <c:pt idx="1">
                <c:v>67.333333333333329</c:v>
              </c:pt>
              <c:pt idx="2">
                <c:v>67.3</c:v>
              </c:pt>
              <c:pt idx="3">
                <c:v>67.36666666666666</c:v>
              </c:pt>
              <c:pt idx="4">
                <c:v>67.266666666666666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204-47D2-8E23-81E1A32A2A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9976399"/>
        <c:axId val="1023851279"/>
      </c:lineChart>
      <c:catAx>
        <c:axId val="6999763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23851279"/>
        <c:crosses val="autoZero"/>
        <c:auto val="1"/>
        <c:lblAlgn val="ctr"/>
        <c:lblOffset val="100"/>
        <c:noMultiLvlLbl val="0"/>
      </c:catAx>
      <c:valAx>
        <c:axId val="1023851279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99976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67.3</c:v>
              </c:pt>
              <c:pt idx="1">
                <c:v>67.2</c:v>
              </c:pt>
              <c:pt idx="2">
                <c:v>67.2</c:v>
              </c:pt>
              <c:pt idx="3">
                <c:v>67</c:v>
              </c:pt>
              <c:pt idx="4">
                <c:v>67.3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065-4656-B31E-C07522F1BB45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67.900000000000006</c:v>
              </c:pt>
              <c:pt idx="1">
                <c:v>67.599999999999994</c:v>
              </c:pt>
              <c:pt idx="2">
                <c:v>67.5</c:v>
              </c:pt>
              <c:pt idx="3">
                <c:v>67.400000000000006</c:v>
              </c:pt>
              <c:pt idx="4">
                <c:v>67.599999999999994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065-4656-B31E-C07522F1BB45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67.8</c:v>
              </c:pt>
              <c:pt idx="1">
                <c:v>67.5</c:v>
              </c:pt>
              <c:pt idx="2">
                <c:v>67.7</c:v>
              </c:pt>
              <c:pt idx="3">
                <c:v>67.2</c:v>
              </c:pt>
              <c:pt idx="4">
                <c:v>67.7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065-4656-B31E-C07522F1BB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8491103"/>
        <c:axId val="938742143"/>
      </c:lineChart>
      <c:catAx>
        <c:axId val="101849110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38742143"/>
        <c:crosses val="autoZero"/>
        <c:auto val="1"/>
        <c:lblAlgn val="ctr"/>
        <c:lblOffset val="100"/>
        <c:noMultiLvlLbl val="0"/>
      </c:catAx>
      <c:valAx>
        <c:axId val="938742143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);[Red]\(0.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18491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</c:v>
              </c:pt>
              <c:pt idx="1">
                <c:v>67.3</c:v>
              </c:pt>
              <c:pt idx="2">
                <c:v>67.3</c:v>
              </c:pt>
              <c:pt idx="3">
                <c:v>67.2</c:v>
              </c:pt>
              <c:pt idx="4">
                <c:v>67.099999999999994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A86-4213-BE46-F180580B48CF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67.7</c:v>
              </c:pt>
              <c:pt idx="1">
                <c:v>67.5</c:v>
              </c:pt>
              <c:pt idx="2">
                <c:v>67.400000000000006</c:v>
              </c:pt>
              <c:pt idx="3">
                <c:v>67.400000000000006</c:v>
              </c:pt>
              <c:pt idx="4">
                <c:v>67.400000000000006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A86-4213-BE46-F180580B48CF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67.8</c:v>
              </c:pt>
              <c:pt idx="1">
                <c:v>67.7</c:v>
              </c:pt>
              <c:pt idx="2">
                <c:v>67.5</c:v>
              </c:pt>
              <c:pt idx="3">
                <c:v>67.400000000000006</c:v>
              </c:pt>
              <c:pt idx="4">
                <c:v>67.2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A86-4213-BE46-F180580B48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2315855"/>
        <c:axId val="660702767"/>
      </c:lineChart>
      <c:catAx>
        <c:axId val="9123158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60702767"/>
        <c:crosses val="autoZero"/>
        <c:auto val="1"/>
        <c:lblAlgn val="ctr"/>
        <c:lblOffset val="100"/>
        <c:noMultiLvlLbl val="0"/>
      </c:catAx>
      <c:valAx>
        <c:axId val="660702767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);[Red]\(0.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12315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67.400000000000006</c:v>
              </c:pt>
              <c:pt idx="1">
                <c:v>67.2</c:v>
              </c:pt>
              <c:pt idx="2">
                <c:v>67.2</c:v>
              </c:pt>
              <c:pt idx="3">
                <c:v>67.2</c:v>
              </c:pt>
              <c:pt idx="4">
                <c:v>67.3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1B3-4F07-98A1-BD53B7D78C68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67.400000000000006</c:v>
              </c:pt>
              <c:pt idx="1">
                <c:v>67.5</c:v>
              </c:pt>
              <c:pt idx="2">
                <c:v>67.5</c:v>
              </c:pt>
              <c:pt idx="3">
                <c:v>67.5</c:v>
              </c:pt>
              <c:pt idx="4">
                <c:v>67.8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1B3-4F07-98A1-BD53B7D78C68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67.5</c:v>
              </c:pt>
              <c:pt idx="1">
                <c:v>67.5</c:v>
              </c:pt>
              <c:pt idx="2">
                <c:v>67.400000000000006</c:v>
              </c:pt>
              <c:pt idx="3">
                <c:v>67.599999999999994</c:v>
              </c:pt>
              <c:pt idx="4">
                <c:v>67.599999999999994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1B3-4F07-98A1-BD53B7D78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5838479"/>
        <c:axId val="919229695"/>
      </c:lineChart>
      <c:catAx>
        <c:axId val="91583847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19229695"/>
        <c:crosses val="autoZero"/>
        <c:auto val="1"/>
        <c:lblAlgn val="ctr"/>
        <c:lblOffset val="100"/>
        <c:noMultiLvlLbl val="0"/>
      </c:catAx>
      <c:valAx>
        <c:axId val="919229695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);[Red]\(0.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158384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67.400000000000006</c:v>
              </c:pt>
              <c:pt idx="1">
                <c:v>67.3</c:v>
              </c:pt>
              <c:pt idx="2">
                <c:v>67.400000000000006</c:v>
              </c:pt>
              <c:pt idx="3">
                <c:v>67.099999999999994</c:v>
              </c:pt>
              <c:pt idx="4">
                <c:v>67.400000000000006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285-4A7B-A77B-531026BD173A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67.599999999999994</c:v>
              </c:pt>
              <c:pt idx="1">
                <c:v>67.5</c:v>
              </c:pt>
              <c:pt idx="2">
                <c:v>67.599999999999994</c:v>
              </c:pt>
              <c:pt idx="3">
                <c:v>67.5</c:v>
              </c:pt>
              <c:pt idx="4">
                <c:v>67.599999999999994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285-4A7B-A77B-531026BD173A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0.0_);[Red]\(0.0\)</c:formatCode>
              <c:ptCount val="5"/>
              <c:pt idx="0">
                <c:v>67.599999999999994</c:v>
              </c:pt>
              <c:pt idx="1">
                <c:v>67.599999999999994</c:v>
              </c:pt>
              <c:pt idx="2">
                <c:v>67.599999999999994</c:v>
              </c:pt>
              <c:pt idx="3">
                <c:v>67.599999999999994</c:v>
              </c:pt>
              <c:pt idx="4">
                <c:v>67.599999999999994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285-4A7B-A77B-531026BD17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2318255"/>
        <c:axId val="660706239"/>
      </c:lineChart>
      <c:catAx>
        <c:axId val="9123182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60706239"/>
        <c:crosses val="autoZero"/>
        <c:auto val="1"/>
        <c:lblAlgn val="ctr"/>
        <c:lblOffset val="100"/>
        <c:noMultiLvlLbl val="0"/>
      </c:catAx>
      <c:valAx>
        <c:axId val="660706239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);[Red]\(0.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12318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0-66EB-4306-B24E-E4DEAFD7F1BC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1-66EB-4306-B24E-E4DEAFD7F1BC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2-66EB-4306-B24E-E4DEAFD7F1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105647"/>
        <c:axId val="893054159"/>
      </c:lineChart>
      <c:catAx>
        <c:axId val="93710564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93054159"/>
        <c:crosses val="autoZero"/>
        <c:auto val="1"/>
        <c:lblAlgn val="ctr"/>
        <c:lblOffset val="100"/>
        <c:noMultiLvlLbl val="0"/>
      </c:catAx>
      <c:valAx>
        <c:axId val="893054159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);[Red]\(0.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371056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0-06AA-4F13-93AE-501A1E322EFF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1-06AA-4F13-93AE-501A1E322EFF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2-06AA-4F13-93AE-501A1E322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2473967"/>
        <c:axId val="919238127"/>
      </c:lineChart>
      <c:catAx>
        <c:axId val="102247396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19238127"/>
        <c:crosses val="autoZero"/>
        <c:auto val="1"/>
        <c:lblAlgn val="ctr"/>
        <c:lblOffset val="100"/>
        <c:noMultiLvlLbl val="0"/>
      </c:catAx>
      <c:valAx>
        <c:axId val="919238127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224739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0-8C8E-4110-BEBB-B9A4352EA42C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1-8C8E-4110-BEBB-B9A4352EA42C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2-8C8E-4110-BEBB-B9A4352EA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0195951"/>
        <c:axId val="709351775"/>
      </c:lineChart>
      <c:catAx>
        <c:axId val="78019595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09351775"/>
        <c:crosses val="autoZero"/>
        <c:auto val="1"/>
        <c:lblAlgn val="ctr"/>
        <c:lblOffset val="100"/>
        <c:noMultiLvlLbl val="0"/>
      </c:catAx>
      <c:valAx>
        <c:axId val="709351775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80195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0-4155-4A57-A25F-68183E4BA80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1-4155-4A57-A25F-68183E4BA803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Lit>
              <c:formatCode>General</c:formatCode>
              <c:ptCount val="5"/>
            </c:numLit>
          </c:val>
          <c:smooth val="0"/>
          <c:extLst>
            <c:ext xmlns:c16="http://schemas.microsoft.com/office/drawing/2014/chart" uri="{C3380CC4-5D6E-409C-BE32-E72D297353CC}">
              <c16:uniqueId val="{00000002-4155-4A57-A25F-68183E4BA8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0199311"/>
        <c:axId val="1714672831"/>
      </c:lineChart>
      <c:catAx>
        <c:axId val="78019931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14672831"/>
        <c:crosses val="autoZero"/>
        <c:auto val="1"/>
        <c:lblAlgn val="ctr"/>
        <c:lblOffset val="100"/>
        <c:noMultiLvlLbl val="0"/>
      </c:catAx>
      <c:valAx>
        <c:axId val="1714672831"/>
        <c:scaling>
          <c:orientation val="minMax"/>
          <c:max val="71"/>
          <c:min val="6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801993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13" Type="http://schemas.openxmlformats.org/officeDocument/2006/relationships/chart" Target="../charts/chart16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12" Type="http://schemas.openxmlformats.org/officeDocument/2006/relationships/chart" Target="../charts/chart15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11" Type="http://schemas.openxmlformats.org/officeDocument/2006/relationships/chart" Target="../charts/chart14.xml"/><Relationship Id="rId5" Type="http://schemas.openxmlformats.org/officeDocument/2006/relationships/chart" Target="../charts/chart8.xml"/><Relationship Id="rId10" Type="http://schemas.openxmlformats.org/officeDocument/2006/relationships/chart" Target="../charts/chart13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4</xdr:row>
      <xdr:rowOff>0</xdr:rowOff>
    </xdr:from>
    <xdr:to>
      <xdr:col>30</xdr:col>
      <xdr:colOff>0</xdr:colOff>
      <xdr:row>9</xdr:row>
      <xdr:rowOff>0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B9C9299C-ABED-CADF-B852-7A8CACF67E47}"/>
            </a:ext>
          </a:extLst>
        </xdr:cNvPr>
        <xdr:cNvGrpSpPr/>
      </xdr:nvGrpSpPr>
      <xdr:grpSpPr>
        <a:xfrm>
          <a:off x="17705294" y="1987176"/>
          <a:ext cx="4601882" cy="2241177"/>
          <a:chOff x="17705294" y="851647"/>
          <a:chExt cx="4601882" cy="2241177"/>
        </a:xfrm>
      </xdr:grpSpPr>
      <xdr:graphicFrame macro="">
        <xdr:nvGraphicFramePr>
          <xdr:cNvPr id="3" name="차트 2">
            <a:extLst>
              <a:ext uri="{FF2B5EF4-FFF2-40B4-BE49-F238E27FC236}">
                <a16:creationId xmlns:a16="http://schemas.microsoft.com/office/drawing/2014/main" id="{36A05AB2-9867-2D6E-B8BD-A6A0955BAD17}"/>
              </a:ext>
            </a:extLst>
          </xdr:cNvPr>
          <xdr:cNvGraphicFramePr/>
        </xdr:nvGraphicFramePr>
        <xdr:xfrm>
          <a:off x="17705294" y="851647"/>
          <a:ext cx="4601882" cy="224117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cxnSp macro="">
        <xdr:nvCxnSpPr>
          <xdr:cNvPr id="6" name="직선 연결선 5">
            <a:extLst>
              <a:ext uri="{FF2B5EF4-FFF2-40B4-BE49-F238E27FC236}">
                <a16:creationId xmlns:a16="http://schemas.microsoft.com/office/drawing/2014/main" id="{E0413EDF-60EA-4278-886E-BA13E354CBC9}"/>
              </a:ext>
            </a:extLst>
          </xdr:cNvPr>
          <xdr:cNvCxnSpPr/>
        </xdr:nvCxnSpPr>
        <xdr:spPr>
          <a:xfrm>
            <a:off x="18220763" y="2323350"/>
            <a:ext cx="4039473" cy="0"/>
          </a:xfrm>
          <a:prstGeom prst="line">
            <a:avLst/>
          </a:prstGeom>
          <a:ln w="28575">
            <a:solidFill>
              <a:srgbClr val="FF3300"/>
            </a:solidFill>
            <a:prstDash val="sysDash"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직선 연결선 6">
            <a:extLst>
              <a:ext uri="{FF2B5EF4-FFF2-40B4-BE49-F238E27FC236}">
                <a16:creationId xmlns:a16="http://schemas.microsoft.com/office/drawing/2014/main" id="{FB2DA8FE-C930-072F-BC29-DE4C8910FFE2}"/>
              </a:ext>
            </a:extLst>
          </xdr:cNvPr>
          <xdr:cNvCxnSpPr/>
        </xdr:nvCxnSpPr>
        <xdr:spPr>
          <a:xfrm>
            <a:off x="18213290" y="1733180"/>
            <a:ext cx="4039473" cy="0"/>
          </a:xfrm>
          <a:prstGeom prst="line">
            <a:avLst/>
          </a:prstGeom>
          <a:ln w="28575">
            <a:solidFill>
              <a:srgbClr val="FF3300"/>
            </a:solidFill>
            <a:prstDash val="sysDash"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23</xdr:col>
      <xdr:colOff>0</xdr:colOff>
      <xdr:row>9</xdr:row>
      <xdr:rowOff>0</xdr:rowOff>
    </xdr:from>
    <xdr:to>
      <xdr:col>30</xdr:col>
      <xdr:colOff>0</xdr:colOff>
      <xdr:row>14</xdr:row>
      <xdr:rowOff>0</xdr:rowOff>
    </xdr:to>
    <xdr:grpSp>
      <xdr:nvGrpSpPr>
        <xdr:cNvPr id="38" name="그룹 37">
          <a:extLst>
            <a:ext uri="{FF2B5EF4-FFF2-40B4-BE49-F238E27FC236}">
              <a16:creationId xmlns:a16="http://schemas.microsoft.com/office/drawing/2014/main" id="{DA3C83B7-2880-4948-9DB5-FF171ABA07CB}"/>
            </a:ext>
          </a:extLst>
        </xdr:cNvPr>
        <xdr:cNvGrpSpPr/>
      </xdr:nvGrpSpPr>
      <xdr:grpSpPr>
        <a:xfrm>
          <a:off x="17705294" y="4228353"/>
          <a:ext cx="4601882" cy="2241176"/>
          <a:chOff x="17705294" y="851647"/>
          <a:chExt cx="4601882" cy="2241177"/>
        </a:xfrm>
      </xdr:grpSpPr>
      <xdr:graphicFrame macro="">
        <xdr:nvGraphicFramePr>
          <xdr:cNvPr id="39" name="차트 38">
            <a:extLst>
              <a:ext uri="{FF2B5EF4-FFF2-40B4-BE49-F238E27FC236}">
                <a16:creationId xmlns:a16="http://schemas.microsoft.com/office/drawing/2014/main" id="{73D99B72-A788-F5C4-A218-938A49A12D26}"/>
              </a:ext>
            </a:extLst>
          </xdr:cNvPr>
          <xdr:cNvGraphicFramePr/>
        </xdr:nvGraphicFramePr>
        <xdr:xfrm>
          <a:off x="17705294" y="851647"/>
          <a:ext cx="4601882" cy="224117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cxnSp macro="">
        <xdr:nvCxnSpPr>
          <xdr:cNvPr id="40" name="직선 연결선 39">
            <a:extLst>
              <a:ext uri="{FF2B5EF4-FFF2-40B4-BE49-F238E27FC236}">
                <a16:creationId xmlns:a16="http://schemas.microsoft.com/office/drawing/2014/main" id="{2DCC12F3-7E81-3247-0E9B-F040FDCA0540}"/>
              </a:ext>
            </a:extLst>
          </xdr:cNvPr>
          <xdr:cNvCxnSpPr/>
        </xdr:nvCxnSpPr>
        <xdr:spPr>
          <a:xfrm>
            <a:off x="18220763" y="2323350"/>
            <a:ext cx="4039473" cy="0"/>
          </a:xfrm>
          <a:prstGeom prst="line">
            <a:avLst/>
          </a:prstGeom>
          <a:ln w="28575">
            <a:solidFill>
              <a:srgbClr val="FF3300"/>
            </a:solidFill>
            <a:prstDash val="sysDash"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" name="직선 연결선 40">
            <a:extLst>
              <a:ext uri="{FF2B5EF4-FFF2-40B4-BE49-F238E27FC236}">
                <a16:creationId xmlns:a16="http://schemas.microsoft.com/office/drawing/2014/main" id="{A5AE8A76-A6B5-5EE7-3D45-DE6A356C44EF}"/>
              </a:ext>
            </a:extLst>
          </xdr:cNvPr>
          <xdr:cNvCxnSpPr/>
        </xdr:nvCxnSpPr>
        <xdr:spPr>
          <a:xfrm>
            <a:off x="18213290" y="1733180"/>
            <a:ext cx="4039473" cy="0"/>
          </a:xfrm>
          <a:prstGeom prst="line">
            <a:avLst/>
          </a:prstGeom>
          <a:ln w="28575">
            <a:solidFill>
              <a:srgbClr val="FF3300"/>
            </a:solidFill>
            <a:prstDash val="sysDash"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23</xdr:col>
      <xdr:colOff>0</xdr:colOff>
      <xdr:row>14</xdr:row>
      <xdr:rowOff>0</xdr:rowOff>
    </xdr:from>
    <xdr:to>
      <xdr:col>30</xdr:col>
      <xdr:colOff>0</xdr:colOff>
      <xdr:row>19</xdr:row>
      <xdr:rowOff>0</xdr:rowOff>
    </xdr:to>
    <xdr:grpSp>
      <xdr:nvGrpSpPr>
        <xdr:cNvPr id="50" name="그룹 49">
          <a:extLst>
            <a:ext uri="{FF2B5EF4-FFF2-40B4-BE49-F238E27FC236}">
              <a16:creationId xmlns:a16="http://schemas.microsoft.com/office/drawing/2014/main" id="{283DD0D8-FDB9-493F-9AA8-F970FFA7FFDF}"/>
            </a:ext>
          </a:extLst>
        </xdr:cNvPr>
        <xdr:cNvGrpSpPr/>
      </xdr:nvGrpSpPr>
      <xdr:grpSpPr>
        <a:xfrm>
          <a:off x="17705294" y="6469529"/>
          <a:ext cx="4601882" cy="2241177"/>
          <a:chOff x="17705294" y="851647"/>
          <a:chExt cx="4601882" cy="2241177"/>
        </a:xfrm>
      </xdr:grpSpPr>
      <xdr:graphicFrame macro="">
        <xdr:nvGraphicFramePr>
          <xdr:cNvPr id="51" name="차트 50">
            <a:extLst>
              <a:ext uri="{FF2B5EF4-FFF2-40B4-BE49-F238E27FC236}">
                <a16:creationId xmlns:a16="http://schemas.microsoft.com/office/drawing/2014/main" id="{6247CBD0-1A61-3CCA-28D3-60E19382BBE9}"/>
              </a:ext>
            </a:extLst>
          </xdr:cNvPr>
          <xdr:cNvGraphicFramePr/>
        </xdr:nvGraphicFramePr>
        <xdr:xfrm>
          <a:off x="17705294" y="851647"/>
          <a:ext cx="4601882" cy="224117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cxnSp macro="">
        <xdr:nvCxnSpPr>
          <xdr:cNvPr id="52" name="직선 연결선 51">
            <a:extLst>
              <a:ext uri="{FF2B5EF4-FFF2-40B4-BE49-F238E27FC236}">
                <a16:creationId xmlns:a16="http://schemas.microsoft.com/office/drawing/2014/main" id="{EF552361-F6FA-8720-2AA0-F9D0B5B780CE}"/>
              </a:ext>
            </a:extLst>
          </xdr:cNvPr>
          <xdr:cNvCxnSpPr/>
        </xdr:nvCxnSpPr>
        <xdr:spPr>
          <a:xfrm>
            <a:off x="18220763" y="2323350"/>
            <a:ext cx="4039473" cy="0"/>
          </a:xfrm>
          <a:prstGeom prst="line">
            <a:avLst/>
          </a:prstGeom>
          <a:ln w="28575">
            <a:solidFill>
              <a:srgbClr val="FF3300"/>
            </a:solidFill>
            <a:prstDash val="sysDash"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직선 연결선 52">
            <a:extLst>
              <a:ext uri="{FF2B5EF4-FFF2-40B4-BE49-F238E27FC236}">
                <a16:creationId xmlns:a16="http://schemas.microsoft.com/office/drawing/2014/main" id="{6B751ADF-1053-21BD-814F-2B0F771DC4EE}"/>
              </a:ext>
            </a:extLst>
          </xdr:cNvPr>
          <xdr:cNvCxnSpPr/>
        </xdr:nvCxnSpPr>
        <xdr:spPr>
          <a:xfrm>
            <a:off x="18213290" y="1733180"/>
            <a:ext cx="4039473" cy="0"/>
          </a:xfrm>
          <a:prstGeom prst="line">
            <a:avLst/>
          </a:prstGeom>
          <a:ln w="28575">
            <a:solidFill>
              <a:srgbClr val="FF3300"/>
            </a:solidFill>
            <a:prstDash val="sysDash"/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40005</xdr:colOff>
      <xdr:row>3</xdr:row>
      <xdr:rowOff>26669</xdr:rowOff>
    </xdr:from>
    <xdr:to>
      <xdr:col>22</xdr:col>
      <xdr:colOff>609600</xdr:colOff>
      <xdr:row>14</xdr:row>
      <xdr:rowOff>209550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EE157FFF-41A7-4D67-AA67-26F1812E64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47625</xdr:colOff>
      <xdr:row>16</xdr:row>
      <xdr:rowOff>9525</xdr:rowOff>
    </xdr:from>
    <xdr:to>
      <xdr:col>22</xdr:col>
      <xdr:colOff>621030</xdr:colOff>
      <xdr:row>28</xdr:row>
      <xdr:rowOff>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59A0AABF-A836-4400-85EA-8AFCC0C06B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49530</xdr:colOff>
      <xdr:row>29</xdr:row>
      <xdr:rowOff>17144</xdr:rowOff>
    </xdr:from>
    <xdr:to>
      <xdr:col>22</xdr:col>
      <xdr:colOff>624840</xdr:colOff>
      <xdr:row>40</xdr:row>
      <xdr:rowOff>219074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8C077706-AD53-4372-8955-3414808446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40005</xdr:colOff>
      <xdr:row>42</xdr:row>
      <xdr:rowOff>7620</xdr:rowOff>
    </xdr:from>
    <xdr:to>
      <xdr:col>22</xdr:col>
      <xdr:colOff>605790</xdr:colOff>
      <xdr:row>53</xdr:row>
      <xdr:rowOff>190500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B26FD9BB-1327-4F7D-93E0-E14F4C27AA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59055</xdr:colOff>
      <xdr:row>55</xdr:row>
      <xdr:rowOff>0</xdr:rowOff>
    </xdr:from>
    <xdr:to>
      <xdr:col>22</xdr:col>
      <xdr:colOff>624840</xdr:colOff>
      <xdr:row>66</xdr:row>
      <xdr:rowOff>171450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A402B228-AA1C-44BC-A3A7-6CB88D36EF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427752</xdr:colOff>
      <xdr:row>8</xdr:row>
      <xdr:rowOff>9247</xdr:rowOff>
    </xdr:from>
    <xdr:to>
      <xdr:col>22</xdr:col>
      <xdr:colOff>504825</xdr:colOff>
      <xdr:row>8</xdr:row>
      <xdr:rowOff>9247</xdr:rowOff>
    </xdr:to>
    <xdr:cxnSp macro="">
      <xdr:nvCxnSpPr>
        <xdr:cNvPr id="7" name="직선 연결선 6">
          <a:extLst>
            <a:ext uri="{FF2B5EF4-FFF2-40B4-BE49-F238E27FC236}">
              <a16:creationId xmlns:a16="http://schemas.microsoft.com/office/drawing/2014/main" id="{01286D75-2F79-4177-9F48-5F99BBC25E3A}"/>
            </a:ext>
          </a:extLst>
        </xdr:cNvPr>
        <xdr:cNvCxnSpPr/>
      </xdr:nvCxnSpPr>
      <xdr:spPr>
        <a:xfrm>
          <a:off x="12041902" y="1310997"/>
          <a:ext cx="403947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465852</xdr:colOff>
      <xdr:row>11</xdr:row>
      <xdr:rowOff>207352</xdr:rowOff>
    </xdr:from>
    <xdr:to>
      <xdr:col>22</xdr:col>
      <xdr:colOff>523875</xdr:colOff>
      <xdr:row>11</xdr:row>
      <xdr:rowOff>207352</xdr:rowOff>
    </xdr:to>
    <xdr:cxnSp macro="">
      <xdr:nvCxnSpPr>
        <xdr:cNvPr id="8" name="직선 연결선 7">
          <a:extLst>
            <a:ext uri="{FF2B5EF4-FFF2-40B4-BE49-F238E27FC236}">
              <a16:creationId xmlns:a16="http://schemas.microsoft.com/office/drawing/2014/main" id="{C841E910-C7E2-4796-AE76-CA3D2C18311B}"/>
            </a:ext>
          </a:extLst>
        </xdr:cNvPr>
        <xdr:cNvCxnSpPr/>
      </xdr:nvCxnSpPr>
      <xdr:spPr>
        <a:xfrm>
          <a:off x="12080002" y="2156802"/>
          <a:ext cx="402042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439182</xdr:colOff>
      <xdr:row>20</xdr:row>
      <xdr:rowOff>218797</xdr:rowOff>
    </xdr:from>
    <xdr:to>
      <xdr:col>22</xdr:col>
      <xdr:colOff>510540</xdr:colOff>
      <xdr:row>20</xdr:row>
      <xdr:rowOff>218797</xdr:rowOff>
    </xdr:to>
    <xdr:cxnSp macro="">
      <xdr:nvCxnSpPr>
        <xdr:cNvPr id="9" name="직선 연결선 8">
          <a:extLst>
            <a:ext uri="{FF2B5EF4-FFF2-40B4-BE49-F238E27FC236}">
              <a16:creationId xmlns:a16="http://schemas.microsoft.com/office/drawing/2014/main" id="{758A07E1-2150-4B6A-B4EF-61B0EB5196F7}"/>
            </a:ext>
          </a:extLst>
        </xdr:cNvPr>
        <xdr:cNvCxnSpPr/>
      </xdr:nvCxnSpPr>
      <xdr:spPr>
        <a:xfrm>
          <a:off x="12053332" y="3971647"/>
          <a:ext cx="403375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477282</xdr:colOff>
      <xdr:row>24</xdr:row>
      <xdr:rowOff>218782</xdr:rowOff>
    </xdr:from>
    <xdr:to>
      <xdr:col>22</xdr:col>
      <xdr:colOff>512445</xdr:colOff>
      <xdr:row>24</xdr:row>
      <xdr:rowOff>218782</xdr:rowOff>
    </xdr:to>
    <xdr:cxnSp macro="">
      <xdr:nvCxnSpPr>
        <xdr:cNvPr id="10" name="직선 연결선 9">
          <a:extLst>
            <a:ext uri="{FF2B5EF4-FFF2-40B4-BE49-F238E27FC236}">
              <a16:creationId xmlns:a16="http://schemas.microsoft.com/office/drawing/2014/main" id="{CD12BA37-F8E4-4587-9820-DF1606114F0C}"/>
            </a:ext>
          </a:extLst>
        </xdr:cNvPr>
        <xdr:cNvCxnSpPr/>
      </xdr:nvCxnSpPr>
      <xdr:spPr>
        <a:xfrm>
          <a:off x="12091432" y="4835232"/>
          <a:ext cx="399756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439182</xdr:colOff>
      <xdr:row>34</xdr:row>
      <xdr:rowOff>13057</xdr:rowOff>
    </xdr:from>
    <xdr:to>
      <xdr:col>22</xdr:col>
      <xdr:colOff>514350</xdr:colOff>
      <xdr:row>34</xdr:row>
      <xdr:rowOff>13057</xdr:rowOff>
    </xdr:to>
    <xdr:cxnSp macro="">
      <xdr:nvCxnSpPr>
        <xdr:cNvPr id="11" name="직선 연결선 10">
          <a:extLst>
            <a:ext uri="{FF2B5EF4-FFF2-40B4-BE49-F238E27FC236}">
              <a16:creationId xmlns:a16="http://schemas.microsoft.com/office/drawing/2014/main" id="{F868784B-588D-4FDF-85EF-0DEC2CAEDD31}"/>
            </a:ext>
          </a:extLst>
        </xdr:cNvPr>
        <xdr:cNvCxnSpPr/>
      </xdr:nvCxnSpPr>
      <xdr:spPr>
        <a:xfrm>
          <a:off x="12053332" y="6655157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477282</xdr:colOff>
      <xdr:row>37</xdr:row>
      <xdr:rowOff>192112</xdr:rowOff>
    </xdr:from>
    <xdr:to>
      <xdr:col>22</xdr:col>
      <xdr:colOff>510540</xdr:colOff>
      <xdr:row>37</xdr:row>
      <xdr:rowOff>192112</xdr:rowOff>
    </xdr:to>
    <xdr:cxnSp macro="">
      <xdr:nvCxnSpPr>
        <xdr:cNvPr id="12" name="직선 연결선 11">
          <a:extLst>
            <a:ext uri="{FF2B5EF4-FFF2-40B4-BE49-F238E27FC236}">
              <a16:creationId xmlns:a16="http://schemas.microsoft.com/office/drawing/2014/main" id="{5350B63C-58E1-4AD0-8C52-373A517AEA7A}"/>
            </a:ext>
          </a:extLst>
        </xdr:cNvPr>
        <xdr:cNvCxnSpPr/>
      </xdr:nvCxnSpPr>
      <xdr:spPr>
        <a:xfrm>
          <a:off x="12091432" y="7481912"/>
          <a:ext cx="399565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435372</xdr:colOff>
      <xdr:row>47</xdr:row>
      <xdr:rowOff>3532</xdr:rowOff>
    </xdr:from>
    <xdr:to>
      <xdr:col>22</xdr:col>
      <xdr:colOff>510540</xdr:colOff>
      <xdr:row>47</xdr:row>
      <xdr:rowOff>3532</xdr:rowOff>
    </xdr:to>
    <xdr:cxnSp macro="">
      <xdr:nvCxnSpPr>
        <xdr:cNvPr id="13" name="직선 연결선 12">
          <a:extLst>
            <a:ext uri="{FF2B5EF4-FFF2-40B4-BE49-F238E27FC236}">
              <a16:creationId xmlns:a16="http://schemas.microsoft.com/office/drawing/2014/main" id="{7E96E4E7-A14B-45DD-9E7F-1BFE588C75BD}"/>
            </a:ext>
          </a:extLst>
        </xdr:cNvPr>
        <xdr:cNvCxnSpPr/>
      </xdr:nvCxnSpPr>
      <xdr:spPr>
        <a:xfrm>
          <a:off x="12049522" y="9312632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473472</xdr:colOff>
      <xdr:row>50</xdr:row>
      <xdr:rowOff>180682</xdr:rowOff>
    </xdr:from>
    <xdr:to>
      <xdr:col>22</xdr:col>
      <xdr:colOff>516255</xdr:colOff>
      <xdr:row>50</xdr:row>
      <xdr:rowOff>180682</xdr:rowOff>
    </xdr:to>
    <xdr:cxnSp macro="">
      <xdr:nvCxnSpPr>
        <xdr:cNvPr id="14" name="직선 연결선 13">
          <a:extLst>
            <a:ext uri="{FF2B5EF4-FFF2-40B4-BE49-F238E27FC236}">
              <a16:creationId xmlns:a16="http://schemas.microsoft.com/office/drawing/2014/main" id="{5B9C4636-3E73-4BEC-B1C7-275DE8BC990C}"/>
            </a:ext>
          </a:extLst>
        </xdr:cNvPr>
        <xdr:cNvCxnSpPr/>
      </xdr:nvCxnSpPr>
      <xdr:spPr>
        <a:xfrm>
          <a:off x="12087622" y="10137482"/>
          <a:ext cx="400518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435372</xdr:colOff>
      <xdr:row>59</xdr:row>
      <xdr:rowOff>207367</xdr:rowOff>
    </xdr:from>
    <xdr:to>
      <xdr:col>22</xdr:col>
      <xdr:colOff>510540</xdr:colOff>
      <xdr:row>59</xdr:row>
      <xdr:rowOff>207367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C1A312AD-D8DB-45CA-BA50-129275B73585}"/>
            </a:ext>
          </a:extLst>
        </xdr:cNvPr>
        <xdr:cNvCxnSpPr/>
      </xdr:nvCxnSpPr>
      <xdr:spPr>
        <a:xfrm>
          <a:off x="12049522" y="11986617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473472</xdr:colOff>
      <xdr:row>63</xdr:row>
      <xdr:rowOff>152107</xdr:rowOff>
    </xdr:from>
    <xdr:to>
      <xdr:col>22</xdr:col>
      <xdr:colOff>516255</xdr:colOff>
      <xdr:row>63</xdr:row>
      <xdr:rowOff>152107</xdr:rowOff>
    </xdr:to>
    <xdr:cxnSp macro="">
      <xdr:nvCxnSpPr>
        <xdr:cNvPr id="16" name="직선 연결선 15">
          <a:extLst>
            <a:ext uri="{FF2B5EF4-FFF2-40B4-BE49-F238E27FC236}">
              <a16:creationId xmlns:a16="http://schemas.microsoft.com/office/drawing/2014/main" id="{11A0CB95-D303-4402-9937-787B103B1B88}"/>
            </a:ext>
          </a:extLst>
        </xdr:cNvPr>
        <xdr:cNvCxnSpPr/>
      </xdr:nvCxnSpPr>
      <xdr:spPr>
        <a:xfrm>
          <a:off x="12087622" y="12794957"/>
          <a:ext cx="400518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45720</xdr:colOff>
      <xdr:row>68</xdr:row>
      <xdr:rowOff>9525</xdr:rowOff>
    </xdr:from>
    <xdr:to>
      <xdr:col>22</xdr:col>
      <xdr:colOff>624840</xdr:colOff>
      <xdr:row>79</xdr:row>
      <xdr:rowOff>200025</xdr:rowOff>
    </xdr:to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4724C5F1-CCB8-477F-9ADA-D530C87781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439182</xdr:colOff>
      <xdr:row>72</xdr:row>
      <xdr:rowOff>218797</xdr:rowOff>
    </xdr:from>
    <xdr:to>
      <xdr:col>22</xdr:col>
      <xdr:colOff>514350</xdr:colOff>
      <xdr:row>72</xdr:row>
      <xdr:rowOff>218797</xdr:rowOff>
    </xdr:to>
    <xdr:cxnSp macro="">
      <xdr:nvCxnSpPr>
        <xdr:cNvPr id="18" name="직선 연결선 17">
          <a:extLst>
            <a:ext uri="{FF2B5EF4-FFF2-40B4-BE49-F238E27FC236}">
              <a16:creationId xmlns:a16="http://schemas.microsoft.com/office/drawing/2014/main" id="{82CE093D-5645-4707-BDB5-C69ACD450D35}"/>
            </a:ext>
          </a:extLst>
        </xdr:cNvPr>
        <xdr:cNvCxnSpPr/>
      </xdr:nvCxnSpPr>
      <xdr:spPr>
        <a:xfrm>
          <a:off x="12053332" y="14684097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477282</xdr:colOff>
      <xdr:row>76</xdr:row>
      <xdr:rowOff>182587</xdr:rowOff>
    </xdr:from>
    <xdr:to>
      <xdr:col>22</xdr:col>
      <xdr:colOff>512445</xdr:colOff>
      <xdr:row>76</xdr:row>
      <xdr:rowOff>182587</xdr:rowOff>
    </xdr:to>
    <xdr:cxnSp macro="">
      <xdr:nvCxnSpPr>
        <xdr:cNvPr id="19" name="직선 연결선 18">
          <a:extLst>
            <a:ext uri="{FF2B5EF4-FFF2-40B4-BE49-F238E27FC236}">
              <a16:creationId xmlns:a16="http://schemas.microsoft.com/office/drawing/2014/main" id="{EEA55637-BC3C-4549-A4B8-F18E5F161E74}"/>
            </a:ext>
          </a:extLst>
        </xdr:cNvPr>
        <xdr:cNvCxnSpPr/>
      </xdr:nvCxnSpPr>
      <xdr:spPr>
        <a:xfrm>
          <a:off x="12091432" y="15511487"/>
          <a:ext cx="399756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59055</xdr:colOff>
      <xdr:row>81</xdr:row>
      <xdr:rowOff>7621</xdr:rowOff>
    </xdr:from>
    <xdr:to>
      <xdr:col>22</xdr:col>
      <xdr:colOff>624840</xdr:colOff>
      <xdr:row>92</xdr:row>
      <xdr:rowOff>200026</xdr:rowOff>
    </xdr:to>
    <xdr:graphicFrame macro="">
      <xdr:nvGraphicFramePr>
        <xdr:cNvPr id="20" name="차트 19">
          <a:extLst>
            <a:ext uri="{FF2B5EF4-FFF2-40B4-BE49-F238E27FC236}">
              <a16:creationId xmlns:a16="http://schemas.microsoft.com/office/drawing/2014/main" id="{E17AAEFB-C6F8-4CD5-A9C2-014D28A804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435372</xdr:colOff>
      <xdr:row>85</xdr:row>
      <xdr:rowOff>207367</xdr:rowOff>
    </xdr:from>
    <xdr:to>
      <xdr:col>22</xdr:col>
      <xdr:colOff>510540</xdr:colOff>
      <xdr:row>85</xdr:row>
      <xdr:rowOff>207367</xdr:rowOff>
    </xdr:to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9C36DD6-0B7C-4DFB-8BA2-934B49E8652E}"/>
            </a:ext>
          </a:extLst>
        </xdr:cNvPr>
        <xdr:cNvCxnSpPr/>
      </xdr:nvCxnSpPr>
      <xdr:spPr>
        <a:xfrm>
          <a:off x="12049522" y="17352367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477282</xdr:colOff>
      <xdr:row>89</xdr:row>
      <xdr:rowOff>173062</xdr:rowOff>
    </xdr:from>
    <xdr:to>
      <xdr:col>22</xdr:col>
      <xdr:colOff>512445</xdr:colOff>
      <xdr:row>89</xdr:row>
      <xdr:rowOff>173062</xdr:rowOff>
    </xdr:to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3CBD8782-19B3-4780-8F5F-A525D6CB4BD3}"/>
            </a:ext>
          </a:extLst>
        </xdr:cNvPr>
        <xdr:cNvCxnSpPr/>
      </xdr:nvCxnSpPr>
      <xdr:spPr>
        <a:xfrm>
          <a:off x="12091432" y="18181662"/>
          <a:ext cx="399756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62865</xdr:colOff>
      <xdr:row>94</xdr:row>
      <xdr:rowOff>0</xdr:rowOff>
    </xdr:from>
    <xdr:to>
      <xdr:col>22</xdr:col>
      <xdr:colOff>636270</xdr:colOff>
      <xdr:row>105</xdr:row>
      <xdr:rowOff>219075</xdr:rowOff>
    </xdr:to>
    <xdr:graphicFrame macro="">
      <xdr:nvGraphicFramePr>
        <xdr:cNvPr id="23" name="차트 22">
          <a:extLst>
            <a:ext uri="{FF2B5EF4-FFF2-40B4-BE49-F238E27FC236}">
              <a16:creationId xmlns:a16="http://schemas.microsoft.com/office/drawing/2014/main" id="{7117194D-EBCA-477A-B2CD-97C82C7C79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439182</xdr:colOff>
      <xdr:row>98</xdr:row>
      <xdr:rowOff>218797</xdr:rowOff>
    </xdr:from>
    <xdr:to>
      <xdr:col>22</xdr:col>
      <xdr:colOff>514350</xdr:colOff>
      <xdr:row>98</xdr:row>
      <xdr:rowOff>218797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4174C658-3418-4645-978A-61B403C0A1DE}"/>
            </a:ext>
          </a:extLst>
        </xdr:cNvPr>
        <xdr:cNvCxnSpPr/>
      </xdr:nvCxnSpPr>
      <xdr:spPr>
        <a:xfrm>
          <a:off x="12053332" y="20043497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473472</xdr:colOff>
      <xdr:row>102</xdr:row>
      <xdr:rowOff>180682</xdr:rowOff>
    </xdr:from>
    <xdr:to>
      <xdr:col>22</xdr:col>
      <xdr:colOff>516255</xdr:colOff>
      <xdr:row>102</xdr:row>
      <xdr:rowOff>180682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CAB8FF9F-7ACB-42D3-BA95-3B6DC406D831}"/>
            </a:ext>
          </a:extLst>
        </xdr:cNvPr>
        <xdr:cNvCxnSpPr/>
      </xdr:nvCxnSpPr>
      <xdr:spPr>
        <a:xfrm>
          <a:off x="12087622" y="20868982"/>
          <a:ext cx="400518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74295</xdr:colOff>
      <xdr:row>106</xdr:row>
      <xdr:rowOff>66675</xdr:rowOff>
    </xdr:from>
    <xdr:to>
      <xdr:col>22</xdr:col>
      <xdr:colOff>647700</xdr:colOff>
      <xdr:row>118</xdr:row>
      <xdr:rowOff>200025</xdr:rowOff>
    </xdr:to>
    <xdr:graphicFrame macro="">
      <xdr:nvGraphicFramePr>
        <xdr:cNvPr id="26" name="차트 25">
          <a:extLst>
            <a:ext uri="{FF2B5EF4-FFF2-40B4-BE49-F238E27FC236}">
              <a16:creationId xmlns:a16="http://schemas.microsoft.com/office/drawing/2014/main" id="{5512CDEB-F966-4682-B5F3-703B27DD3E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439182</xdr:colOff>
      <xdr:row>111</xdr:row>
      <xdr:rowOff>201652</xdr:rowOff>
    </xdr:from>
    <xdr:to>
      <xdr:col>22</xdr:col>
      <xdr:colOff>514350</xdr:colOff>
      <xdr:row>111</xdr:row>
      <xdr:rowOff>201652</xdr:rowOff>
    </xdr:to>
    <xdr:cxnSp macro="">
      <xdr:nvCxnSpPr>
        <xdr:cNvPr id="27" name="직선 연결선 26">
          <a:extLst>
            <a:ext uri="{FF2B5EF4-FFF2-40B4-BE49-F238E27FC236}">
              <a16:creationId xmlns:a16="http://schemas.microsoft.com/office/drawing/2014/main" id="{9818AD87-7D5A-477F-A962-75CD1E0F9C73}"/>
            </a:ext>
          </a:extLst>
        </xdr:cNvPr>
        <xdr:cNvCxnSpPr/>
      </xdr:nvCxnSpPr>
      <xdr:spPr>
        <a:xfrm>
          <a:off x="12053332" y="22699702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477282</xdr:colOff>
      <xdr:row>115</xdr:row>
      <xdr:rowOff>173062</xdr:rowOff>
    </xdr:from>
    <xdr:to>
      <xdr:col>22</xdr:col>
      <xdr:colOff>512445</xdr:colOff>
      <xdr:row>115</xdr:row>
      <xdr:rowOff>173062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055821DB-BA36-4286-B87E-4829B85B82CB}"/>
            </a:ext>
          </a:extLst>
        </xdr:cNvPr>
        <xdr:cNvCxnSpPr/>
      </xdr:nvCxnSpPr>
      <xdr:spPr>
        <a:xfrm>
          <a:off x="12091432" y="23534712"/>
          <a:ext cx="399756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62865</xdr:colOff>
      <xdr:row>120</xdr:row>
      <xdr:rowOff>11431</xdr:rowOff>
    </xdr:from>
    <xdr:to>
      <xdr:col>22</xdr:col>
      <xdr:colOff>636270</xdr:colOff>
      <xdr:row>131</xdr:row>
      <xdr:rowOff>200026</xdr:rowOff>
    </xdr:to>
    <xdr:graphicFrame macro="">
      <xdr:nvGraphicFramePr>
        <xdr:cNvPr id="29" name="차트 28">
          <a:extLst>
            <a:ext uri="{FF2B5EF4-FFF2-40B4-BE49-F238E27FC236}">
              <a16:creationId xmlns:a16="http://schemas.microsoft.com/office/drawing/2014/main" id="{B7889698-3406-4039-80B5-20802C1B3E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439182</xdr:colOff>
      <xdr:row>124</xdr:row>
      <xdr:rowOff>218797</xdr:rowOff>
    </xdr:from>
    <xdr:to>
      <xdr:col>22</xdr:col>
      <xdr:colOff>514350</xdr:colOff>
      <xdr:row>124</xdr:row>
      <xdr:rowOff>218797</xdr:rowOff>
    </xdr:to>
    <xdr:cxnSp macro="">
      <xdr:nvCxnSpPr>
        <xdr:cNvPr id="30" name="직선 연결선 29">
          <a:extLst>
            <a:ext uri="{FF2B5EF4-FFF2-40B4-BE49-F238E27FC236}">
              <a16:creationId xmlns:a16="http://schemas.microsoft.com/office/drawing/2014/main" id="{1696299C-4A65-48E2-871B-5A1C868D3213}"/>
            </a:ext>
          </a:extLst>
        </xdr:cNvPr>
        <xdr:cNvCxnSpPr/>
      </xdr:nvCxnSpPr>
      <xdr:spPr>
        <a:xfrm>
          <a:off x="12053332" y="25396547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473472</xdr:colOff>
      <xdr:row>128</xdr:row>
      <xdr:rowOff>182587</xdr:rowOff>
    </xdr:from>
    <xdr:to>
      <xdr:col>22</xdr:col>
      <xdr:colOff>516255</xdr:colOff>
      <xdr:row>128</xdr:row>
      <xdr:rowOff>182587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A75209DB-8239-44FF-BF97-28D0747B7E2A}"/>
            </a:ext>
          </a:extLst>
        </xdr:cNvPr>
        <xdr:cNvCxnSpPr/>
      </xdr:nvCxnSpPr>
      <xdr:spPr>
        <a:xfrm>
          <a:off x="12087622" y="26223937"/>
          <a:ext cx="400518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47625</xdr:colOff>
      <xdr:row>132</xdr:row>
      <xdr:rowOff>72390</xdr:rowOff>
    </xdr:from>
    <xdr:to>
      <xdr:col>22</xdr:col>
      <xdr:colOff>621030</xdr:colOff>
      <xdr:row>144</xdr:row>
      <xdr:rowOff>209550</xdr:rowOff>
    </xdr:to>
    <xdr:graphicFrame macro="">
      <xdr:nvGraphicFramePr>
        <xdr:cNvPr id="32" name="차트 31">
          <a:extLst>
            <a:ext uri="{FF2B5EF4-FFF2-40B4-BE49-F238E27FC236}">
              <a16:creationId xmlns:a16="http://schemas.microsoft.com/office/drawing/2014/main" id="{05F04AE3-22B2-4113-B72D-7C5BDD77D8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439182</xdr:colOff>
      <xdr:row>138</xdr:row>
      <xdr:rowOff>3532</xdr:rowOff>
    </xdr:from>
    <xdr:to>
      <xdr:col>22</xdr:col>
      <xdr:colOff>514350</xdr:colOff>
      <xdr:row>138</xdr:row>
      <xdr:rowOff>3532</xdr:rowOff>
    </xdr:to>
    <xdr:cxnSp macro="">
      <xdr:nvCxnSpPr>
        <xdr:cNvPr id="33" name="직선 연결선 32">
          <a:extLst>
            <a:ext uri="{FF2B5EF4-FFF2-40B4-BE49-F238E27FC236}">
              <a16:creationId xmlns:a16="http://schemas.microsoft.com/office/drawing/2014/main" id="{AF75DC0B-A1AA-405E-8F18-8FE6AC6D6892}"/>
            </a:ext>
          </a:extLst>
        </xdr:cNvPr>
        <xdr:cNvCxnSpPr/>
      </xdr:nvCxnSpPr>
      <xdr:spPr>
        <a:xfrm>
          <a:off x="12053332" y="28070532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473472</xdr:colOff>
      <xdr:row>141</xdr:row>
      <xdr:rowOff>178777</xdr:rowOff>
    </xdr:from>
    <xdr:to>
      <xdr:col>22</xdr:col>
      <xdr:colOff>516255</xdr:colOff>
      <xdr:row>141</xdr:row>
      <xdr:rowOff>178777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400B5014-1BD4-4596-9AE9-C221CA697D42}"/>
            </a:ext>
          </a:extLst>
        </xdr:cNvPr>
        <xdr:cNvCxnSpPr/>
      </xdr:nvCxnSpPr>
      <xdr:spPr>
        <a:xfrm>
          <a:off x="12087622" y="28893477"/>
          <a:ext cx="400518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59055</xdr:colOff>
      <xdr:row>145</xdr:row>
      <xdr:rowOff>76200</xdr:rowOff>
    </xdr:from>
    <xdr:to>
      <xdr:col>22</xdr:col>
      <xdr:colOff>624840</xdr:colOff>
      <xdr:row>157</xdr:row>
      <xdr:rowOff>200025</xdr:rowOff>
    </xdr:to>
    <xdr:graphicFrame macro="">
      <xdr:nvGraphicFramePr>
        <xdr:cNvPr id="35" name="차트 34">
          <a:extLst>
            <a:ext uri="{FF2B5EF4-FFF2-40B4-BE49-F238E27FC236}">
              <a16:creationId xmlns:a16="http://schemas.microsoft.com/office/drawing/2014/main" id="{D48F2A6F-ADB8-44BA-89DA-6A4F5F9283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439182</xdr:colOff>
      <xdr:row>151</xdr:row>
      <xdr:rowOff>3532</xdr:rowOff>
    </xdr:from>
    <xdr:to>
      <xdr:col>22</xdr:col>
      <xdr:colOff>514350</xdr:colOff>
      <xdr:row>151</xdr:row>
      <xdr:rowOff>3532</xdr:rowOff>
    </xdr:to>
    <xdr:cxnSp macro="">
      <xdr:nvCxnSpPr>
        <xdr:cNvPr id="36" name="직선 연결선 35">
          <a:extLst>
            <a:ext uri="{FF2B5EF4-FFF2-40B4-BE49-F238E27FC236}">
              <a16:creationId xmlns:a16="http://schemas.microsoft.com/office/drawing/2014/main" id="{596AE964-24B0-4CD4-BD1E-3BCA4408F5CB}"/>
            </a:ext>
          </a:extLst>
        </xdr:cNvPr>
        <xdr:cNvCxnSpPr/>
      </xdr:nvCxnSpPr>
      <xdr:spPr>
        <a:xfrm>
          <a:off x="12053332" y="30750232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473472</xdr:colOff>
      <xdr:row>154</xdr:row>
      <xdr:rowOff>174967</xdr:rowOff>
    </xdr:from>
    <xdr:to>
      <xdr:col>22</xdr:col>
      <xdr:colOff>516255</xdr:colOff>
      <xdr:row>154</xdr:row>
      <xdr:rowOff>174967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3793B939-6227-4F94-B0D3-862E457B9A2A}"/>
            </a:ext>
          </a:extLst>
        </xdr:cNvPr>
        <xdr:cNvCxnSpPr/>
      </xdr:nvCxnSpPr>
      <xdr:spPr>
        <a:xfrm>
          <a:off x="12087622" y="31569367"/>
          <a:ext cx="400518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59055</xdr:colOff>
      <xdr:row>158</xdr:row>
      <xdr:rowOff>97155</xdr:rowOff>
    </xdr:from>
    <xdr:to>
      <xdr:col>22</xdr:col>
      <xdr:colOff>624840</xdr:colOff>
      <xdr:row>170</xdr:row>
      <xdr:rowOff>209550</xdr:rowOff>
    </xdr:to>
    <xdr:graphicFrame macro="">
      <xdr:nvGraphicFramePr>
        <xdr:cNvPr id="38" name="차트 37">
          <a:extLst>
            <a:ext uri="{FF2B5EF4-FFF2-40B4-BE49-F238E27FC236}">
              <a16:creationId xmlns:a16="http://schemas.microsoft.com/office/drawing/2014/main" id="{4BF36940-0B43-4E0E-AC36-3FFA3E428B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435372</xdr:colOff>
      <xdr:row>163</xdr:row>
      <xdr:rowOff>211177</xdr:rowOff>
    </xdr:from>
    <xdr:to>
      <xdr:col>22</xdr:col>
      <xdr:colOff>510540</xdr:colOff>
      <xdr:row>163</xdr:row>
      <xdr:rowOff>211177</xdr:rowOff>
    </xdr:to>
    <xdr:cxnSp macro="">
      <xdr:nvCxnSpPr>
        <xdr:cNvPr id="39" name="직선 연결선 38">
          <a:extLst>
            <a:ext uri="{FF2B5EF4-FFF2-40B4-BE49-F238E27FC236}">
              <a16:creationId xmlns:a16="http://schemas.microsoft.com/office/drawing/2014/main" id="{5496D03D-2C0F-4E7B-A216-FD1DDCDFBF18}"/>
            </a:ext>
          </a:extLst>
        </xdr:cNvPr>
        <xdr:cNvCxnSpPr/>
      </xdr:nvCxnSpPr>
      <xdr:spPr>
        <a:xfrm>
          <a:off x="12049522" y="33447077"/>
          <a:ext cx="4037568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477282</xdr:colOff>
      <xdr:row>167</xdr:row>
      <xdr:rowOff>171157</xdr:rowOff>
    </xdr:from>
    <xdr:to>
      <xdr:col>22</xdr:col>
      <xdr:colOff>512445</xdr:colOff>
      <xdr:row>167</xdr:row>
      <xdr:rowOff>171157</xdr:rowOff>
    </xdr:to>
    <xdr:cxnSp macro="">
      <xdr:nvCxnSpPr>
        <xdr:cNvPr id="40" name="직선 연결선 39">
          <a:extLst>
            <a:ext uri="{FF2B5EF4-FFF2-40B4-BE49-F238E27FC236}">
              <a16:creationId xmlns:a16="http://schemas.microsoft.com/office/drawing/2014/main" id="{136D53C1-3DED-4589-860B-8218940E9A19}"/>
            </a:ext>
          </a:extLst>
        </xdr:cNvPr>
        <xdr:cNvCxnSpPr/>
      </xdr:nvCxnSpPr>
      <xdr:spPr>
        <a:xfrm>
          <a:off x="12091432" y="34270657"/>
          <a:ext cx="3997563" cy="0"/>
        </a:xfrm>
        <a:prstGeom prst="line">
          <a:avLst/>
        </a:prstGeom>
        <a:ln w="28575">
          <a:solidFill>
            <a:srgbClr val="FF3300"/>
          </a:solidFill>
          <a:prstDash val="sysDash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82194-48A2-4656-80E5-6D6F479FAB33}">
  <sheetPr codeName="Sheet1">
    <tabColor rgb="FFFFFF00"/>
  </sheetPr>
  <dimension ref="B1:AD19"/>
  <sheetViews>
    <sheetView tabSelected="1" zoomScale="85" zoomScaleNormal="85" workbookViewId="0">
      <pane xSplit="6" ySplit="4" topLeftCell="G5" activePane="bottomRight" state="frozen"/>
      <selection pane="topRight" activeCell="F1" sqref="F1"/>
      <selection pane="bottomLeft" activeCell="A4" sqref="A4"/>
      <selection pane="bottomRight" activeCell="N31" sqref="N31"/>
    </sheetView>
  </sheetViews>
  <sheetFormatPr defaultRowHeight="17" x14ac:dyDescent="0.45"/>
  <cols>
    <col min="2" max="2" width="15.5" style="66" customWidth="1"/>
    <col min="3" max="3" width="9.5" bestFit="1" customWidth="1"/>
    <col min="4" max="4" width="9.25" style="1" customWidth="1"/>
    <col min="5" max="5" width="6.08203125" style="1" bestFit="1" customWidth="1"/>
    <col min="6" max="6" width="5.83203125" style="1" bestFit="1" customWidth="1"/>
    <col min="7" max="7" width="5.83203125" style="1" customWidth="1"/>
    <col min="8" max="9" width="9.25" style="1" customWidth="1"/>
    <col min="10" max="10" width="19.6640625" customWidth="1"/>
    <col min="11" max="14" width="10.58203125" customWidth="1"/>
    <col min="15" max="15" width="8.5" customWidth="1"/>
    <col min="16" max="16" width="8.5" bestFit="1" customWidth="1"/>
    <col min="17" max="23" width="10.58203125" customWidth="1"/>
  </cols>
  <sheetData>
    <row r="1" spans="2:30" x14ac:dyDescent="0.45">
      <c r="C1" s="2"/>
    </row>
    <row r="2" spans="2:30" x14ac:dyDescent="0.45">
      <c r="C2" s="2"/>
    </row>
    <row r="3" spans="2:30" s="1" customFormat="1" ht="90" customHeight="1" thickBot="1" x14ac:dyDescent="0.5">
      <c r="B3" s="67"/>
    </row>
    <row r="4" spans="2:30" s="1" customFormat="1" ht="32.5" customHeight="1" thickBot="1" x14ac:dyDescent="0.5">
      <c r="B4" s="68" t="s">
        <v>70</v>
      </c>
      <c r="C4" s="9" t="s">
        <v>0</v>
      </c>
      <c r="D4" s="10" t="s">
        <v>2</v>
      </c>
      <c r="E4" s="12" t="s">
        <v>1</v>
      </c>
      <c r="F4" s="12" t="s">
        <v>19</v>
      </c>
      <c r="G4" s="10"/>
      <c r="H4" s="78" t="s">
        <v>3</v>
      </c>
      <c r="I4" s="10" t="s">
        <v>4</v>
      </c>
      <c r="J4" s="11" t="s">
        <v>5</v>
      </c>
      <c r="K4" s="78" t="s">
        <v>72</v>
      </c>
      <c r="L4" s="10" t="s">
        <v>10</v>
      </c>
      <c r="M4" s="10" t="s">
        <v>8</v>
      </c>
      <c r="N4" s="10" t="s">
        <v>7</v>
      </c>
      <c r="O4" s="10" t="s">
        <v>22</v>
      </c>
      <c r="P4" s="13" t="s">
        <v>6</v>
      </c>
      <c r="Q4" s="10" t="s">
        <v>9</v>
      </c>
      <c r="R4" s="10" t="s">
        <v>30</v>
      </c>
      <c r="S4" s="10" t="s">
        <v>31</v>
      </c>
      <c r="T4" s="10" t="s">
        <v>32</v>
      </c>
      <c r="U4" s="12" t="s">
        <v>20</v>
      </c>
      <c r="V4" s="12" t="s">
        <v>21</v>
      </c>
      <c r="W4" s="13" t="s">
        <v>11</v>
      </c>
      <c r="X4" s="92" t="s">
        <v>75</v>
      </c>
      <c r="Y4" s="93"/>
      <c r="Z4" s="93"/>
      <c r="AA4" s="93"/>
      <c r="AB4" s="93"/>
      <c r="AC4" s="93"/>
      <c r="AD4" s="94"/>
    </row>
    <row r="5" spans="2:30" s="1" customFormat="1" ht="35" customHeight="1" thickBot="1" x14ac:dyDescent="0.5">
      <c r="B5" s="69" t="str">
        <f>C5&amp;E5&amp;F5</f>
        <v>4618111</v>
      </c>
      <c r="C5" s="4">
        <v>46181</v>
      </c>
      <c r="D5" s="5">
        <v>1</v>
      </c>
      <c r="E5" s="19">
        <f>IF(C5&lt;&gt;C4,1,IF(J5&lt;&gt;J4,E4+1,E4))</f>
        <v>1</v>
      </c>
      <c r="F5" s="14">
        <f>IF(J5=J4,F4+1,1)</f>
        <v>1</v>
      </c>
      <c r="G5" s="75"/>
      <c r="H5" s="79"/>
      <c r="I5" s="5"/>
      <c r="J5" s="80"/>
      <c r="K5" s="85">
        <v>0.35416666666666669</v>
      </c>
      <c r="L5" s="5">
        <v>4.3</v>
      </c>
      <c r="M5" s="5">
        <v>320</v>
      </c>
      <c r="N5" s="5">
        <v>210</v>
      </c>
      <c r="O5" s="22"/>
      <c r="P5" s="86">
        <f>IFERROR((N5/L5)/60/24,"")</f>
        <v>3.391472868217054E-2</v>
      </c>
      <c r="Q5" s="5"/>
      <c r="R5" s="59">
        <v>67.8</v>
      </c>
      <c r="S5" s="59">
        <v>68.3</v>
      </c>
      <c r="T5" s="59">
        <v>68.599999999999994</v>
      </c>
      <c r="U5" s="62">
        <f>MAX(R5:T5)-MIN(R5:T5)</f>
        <v>0.79999999999999716</v>
      </c>
      <c r="V5" s="91">
        <f>MAX(R5:T9)-MIN(R5:T9)</f>
        <v>1.1999999999999886</v>
      </c>
      <c r="W5" s="91">
        <f>IFERROR(AVERAGE(R5:T9),"")</f>
        <v>67.789333333333332</v>
      </c>
      <c r="X5" s="79"/>
      <c r="Y5" s="5"/>
      <c r="Z5" s="5"/>
      <c r="AA5" s="5"/>
      <c r="AB5" s="5"/>
      <c r="AC5" s="5"/>
      <c r="AD5" s="80"/>
    </row>
    <row r="6" spans="2:30" s="1" customFormat="1" ht="35" customHeight="1" x14ac:dyDescent="0.45">
      <c r="B6" s="69" t="str">
        <f t="shared" ref="B6:B9" si="0">C6&amp;E6&amp;F6</f>
        <v>4618112</v>
      </c>
      <c r="C6" s="6">
        <v>46181</v>
      </c>
      <c r="D6" s="1">
        <v>1</v>
      </c>
      <c r="E6" s="20">
        <f t="shared" ref="E6:E9" si="1">IF(C6&lt;&gt;C5,1,IF(J6&lt;&gt;J5,E5+1,E5))</f>
        <v>1</v>
      </c>
      <c r="F6" s="15">
        <f t="shared" ref="F6:F9" si="2">IF(J6=J5,F5+1,1)</f>
        <v>2</v>
      </c>
      <c r="G6" s="76"/>
      <c r="H6" s="81"/>
      <c r="J6" s="82"/>
      <c r="K6" s="87"/>
      <c r="L6" s="1">
        <v>4.4000000000000004</v>
      </c>
      <c r="O6" s="23"/>
      <c r="P6" s="88"/>
      <c r="R6" s="60">
        <v>67.5</v>
      </c>
      <c r="S6" s="60">
        <v>67.7</v>
      </c>
      <c r="T6" s="60">
        <v>68.14</v>
      </c>
      <c r="U6" s="63">
        <f t="shared" ref="U6:U9" si="3">MAX(R6:T6)-MIN(R6:T6)</f>
        <v>0.64000000000000057</v>
      </c>
      <c r="V6" s="15"/>
      <c r="W6" s="16"/>
      <c r="X6" s="81"/>
      <c r="AD6" s="82"/>
    </row>
    <row r="7" spans="2:30" s="1" customFormat="1" ht="35" customHeight="1" x14ac:dyDescent="0.45">
      <c r="B7" s="69" t="str">
        <f t="shared" si="0"/>
        <v>4618113</v>
      </c>
      <c r="C7" s="6">
        <v>46181</v>
      </c>
      <c r="D7" s="1">
        <v>1</v>
      </c>
      <c r="E7" s="20">
        <f t="shared" si="1"/>
        <v>1</v>
      </c>
      <c r="F7" s="15">
        <f t="shared" si="2"/>
        <v>3</v>
      </c>
      <c r="G7" s="76"/>
      <c r="H7" s="81"/>
      <c r="J7" s="82"/>
      <c r="K7" s="87"/>
      <c r="L7" s="1">
        <v>4.8</v>
      </c>
      <c r="O7" s="23"/>
      <c r="P7" s="88"/>
      <c r="R7" s="60">
        <v>67.400000000000006</v>
      </c>
      <c r="S7" s="60">
        <v>67.5</v>
      </c>
      <c r="T7" s="60">
        <v>67.8</v>
      </c>
      <c r="U7" s="63">
        <f t="shared" si="3"/>
        <v>0.39999999999999147</v>
      </c>
      <c r="V7" s="15"/>
      <c r="W7" s="16"/>
      <c r="X7" s="81"/>
      <c r="AD7" s="82"/>
    </row>
    <row r="8" spans="2:30" s="1" customFormat="1" ht="35" customHeight="1" x14ac:dyDescent="0.45">
      <c r="B8" s="69" t="str">
        <f t="shared" si="0"/>
        <v>4618114</v>
      </c>
      <c r="C8" s="6">
        <v>46181</v>
      </c>
      <c r="D8" s="1">
        <v>1</v>
      </c>
      <c r="E8" s="20">
        <f t="shared" si="1"/>
        <v>1</v>
      </c>
      <c r="F8" s="15">
        <f t="shared" si="2"/>
        <v>4</v>
      </c>
      <c r="G8" s="76"/>
      <c r="H8" s="81"/>
      <c r="J8" s="82"/>
      <c r="K8" s="81"/>
      <c r="L8" s="1">
        <v>4.8</v>
      </c>
      <c r="P8" s="89"/>
      <c r="R8" s="60">
        <v>67.599999999999994</v>
      </c>
      <c r="S8" s="60">
        <v>67.7</v>
      </c>
      <c r="T8" s="60">
        <v>68</v>
      </c>
      <c r="U8" s="63">
        <f t="shared" si="3"/>
        <v>0.40000000000000568</v>
      </c>
      <c r="V8" s="15"/>
      <c r="W8" s="16"/>
      <c r="X8" s="81"/>
      <c r="AD8" s="82"/>
    </row>
    <row r="9" spans="2:30" s="1" customFormat="1" ht="35" customHeight="1" thickBot="1" x14ac:dyDescent="0.5">
      <c r="B9" s="69" t="str">
        <f t="shared" si="0"/>
        <v>4618115</v>
      </c>
      <c r="C9" s="7">
        <v>46181</v>
      </c>
      <c r="D9" s="8">
        <v>1</v>
      </c>
      <c r="E9" s="21">
        <f t="shared" si="1"/>
        <v>1</v>
      </c>
      <c r="F9" s="17">
        <f t="shared" si="2"/>
        <v>5</v>
      </c>
      <c r="G9" s="77"/>
      <c r="H9" s="83"/>
      <c r="I9" s="8"/>
      <c r="J9" s="84"/>
      <c r="K9" s="83"/>
      <c r="L9" s="8">
        <v>4.8</v>
      </c>
      <c r="M9" s="8"/>
      <c r="N9" s="8"/>
      <c r="O9" s="8"/>
      <c r="P9" s="90"/>
      <c r="Q9" s="8"/>
      <c r="R9" s="61">
        <v>67.5</v>
      </c>
      <c r="S9" s="61">
        <v>67.7</v>
      </c>
      <c r="T9" s="61">
        <v>67.599999999999994</v>
      </c>
      <c r="U9" s="64">
        <f t="shared" si="3"/>
        <v>0.20000000000000284</v>
      </c>
      <c r="V9" s="17"/>
      <c r="W9" s="18"/>
      <c r="X9" s="83"/>
      <c r="Y9" s="8"/>
      <c r="Z9" s="8"/>
      <c r="AA9" s="8"/>
      <c r="AB9" s="8"/>
      <c r="AC9" s="8"/>
      <c r="AD9" s="84"/>
    </row>
    <row r="10" spans="2:30" s="1" customFormat="1" ht="35" customHeight="1" thickBot="1" x14ac:dyDescent="0.5">
      <c r="B10" s="69" t="str">
        <f>C10&amp;E10&amp;F10</f>
        <v>4618116</v>
      </c>
      <c r="C10" s="4">
        <v>46181</v>
      </c>
      <c r="D10" s="5">
        <v>1</v>
      </c>
      <c r="E10" s="19">
        <f>IF(C10&lt;&gt;C9,1,IF(J10&lt;&gt;J9,E9+1,E9))</f>
        <v>1</v>
      </c>
      <c r="F10" s="14">
        <f>IF(J10=J9,F9+1,1)</f>
        <v>6</v>
      </c>
      <c r="G10" s="75"/>
      <c r="H10" s="95" t="s">
        <v>76</v>
      </c>
      <c r="I10" s="96"/>
      <c r="J10" s="97"/>
      <c r="K10" s="85">
        <v>0.35416666666666669</v>
      </c>
      <c r="L10" s="5">
        <v>4.3</v>
      </c>
      <c r="M10" s="5">
        <v>320</v>
      </c>
      <c r="N10" s="5">
        <v>210</v>
      </c>
      <c r="O10" s="22"/>
      <c r="P10" s="86">
        <f>IFERROR((N10/L10)/60/24,"")</f>
        <v>3.391472868217054E-2</v>
      </c>
      <c r="Q10" s="5"/>
      <c r="R10" s="59">
        <v>67.400000000000006</v>
      </c>
      <c r="S10" s="59">
        <v>67.599999999999994</v>
      </c>
      <c r="T10" s="59">
        <v>67.5</v>
      </c>
      <c r="U10" s="62">
        <f>MAX(R10:T10)-MIN(R10:T10)</f>
        <v>0.19999999999998863</v>
      </c>
      <c r="V10" s="91">
        <f>MAX(R10:T14)-MIN(R10:T14)</f>
        <v>0.79999999999999716</v>
      </c>
      <c r="W10" s="91">
        <f>IFERROR(AVERAGE(R10:T14),"")</f>
        <v>67.466666666666654</v>
      </c>
      <c r="X10" s="79"/>
      <c r="Y10" s="5"/>
      <c r="Z10" s="5"/>
      <c r="AA10" s="5"/>
      <c r="AB10" s="5"/>
      <c r="AC10" s="5"/>
      <c r="AD10" s="80"/>
    </row>
    <row r="11" spans="2:30" s="1" customFormat="1" ht="35" customHeight="1" x14ac:dyDescent="0.45">
      <c r="B11" s="69" t="str">
        <f t="shared" ref="B11:B14" si="4">C11&amp;E11&amp;F11</f>
        <v>4618117</v>
      </c>
      <c r="C11" s="6">
        <v>46181</v>
      </c>
      <c r="D11" s="1">
        <v>1</v>
      </c>
      <c r="E11" s="20">
        <f t="shared" ref="E11:E14" si="5">IF(C11&lt;&gt;C10,1,IF(J11&lt;&gt;J10,E10+1,E10))</f>
        <v>1</v>
      </c>
      <c r="F11" s="15">
        <f t="shared" ref="F11:F14" si="6">IF(J11=J10,F10+1,1)</f>
        <v>7</v>
      </c>
      <c r="G11" s="76"/>
      <c r="H11" s="98"/>
      <c r="I11" s="99"/>
      <c r="J11" s="100"/>
      <c r="K11" s="87"/>
      <c r="L11" s="1">
        <v>4.4000000000000004</v>
      </c>
      <c r="O11" s="23"/>
      <c r="P11" s="88"/>
      <c r="R11" s="60">
        <v>67.2</v>
      </c>
      <c r="S11" s="60">
        <v>67.599999999999994</v>
      </c>
      <c r="T11" s="60">
        <v>67.5</v>
      </c>
      <c r="U11" s="63">
        <f t="shared" ref="U11:U14" si="7">MAX(R11:T11)-MIN(R11:T11)</f>
        <v>0.39999999999999147</v>
      </c>
      <c r="V11" s="15"/>
      <c r="W11" s="16"/>
      <c r="X11" s="81"/>
      <c r="AD11" s="82"/>
    </row>
    <row r="12" spans="2:30" s="1" customFormat="1" ht="35" customHeight="1" x14ac:dyDescent="0.45">
      <c r="B12" s="69" t="str">
        <f t="shared" si="4"/>
        <v>4618118</v>
      </c>
      <c r="C12" s="6">
        <v>46181</v>
      </c>
      <c r="D12" s="1">
        <v>1</v>
      </c>
      <c r="E12" s="20">
        <f t="shared" si="5"/>
        <v>1</v>
      </c>
      <c r="F12" s="15">
        <f t="shared" si="6"/>
        <v>8</v>
      </c>
      <c r="G12" s="76"/>
      <c r="H12" s="98"/>
      <c r="I12" s="99"/>
      <c r="J12" s="100"/>
      <c r="K12" s="87"/>
      <c r="L12" s="1">
        <v>4.8</v>
      </c>
      <c r="O12" s="23"/>
      <c r="P12" s="88"/>
      <c r="R12" s="60">
        <v>67</v>
      </c>
      <c r="S12" s="60">
        <v>67.599999999999994</v>
      </c>
      <c r="T12" s="60">
        <v>67.400000000000006</v>
      </c>
      <c r="U12" s="63">
        <f t="shared" si="7"/>
        <v>0.59999999999999432</v>
      </c>
      <c r="V12" s="15"/>
      <c r="W12" s="16"/>
      <c r="X12" s="81"/>
      <c r="AD12" s="82"/>
    </row>
    <row r="13" spans="2:30" s="1" customFormat="1" ht="35" customHeight="1" x14ac:dyDescent="0.45">
      <c r="B13" s="69" t="str">
        <f t="shared" si="4"/>
        <v>4618119</v>
      </c>
      <c r="C13" s="6">
        <v>46181</v>
      </c>
      <c r="D13" s="1">
        <v>1</v>
      </c>
      <c r="E13" s="20">
        <f t="shared" si="5"/>
        <v>1</v>
      </c>
      <c r="F13" s="15">
        <f t="shared" si="6"/>
        <v>9</v>
      </c>
      <c r="G13" s="76"/>
      <c r="H13" s="98"/>
      <c r="I13" s="99"/>
      <c r="J13" s="100"/>
      <c r="K13" s="81"/>
      <c r="L13" s="1">
        <v>4.8</v>
      </c>
      <c r="P13" s="89"/>
      <c r="R13" s="60">
        <v>67.3</v>
      </c>
      <c r="S13" s="60">
        <v>67.599999999999994</v>
      </c>
      <c r="T13" s="60">
        <v>67.5</v>
      </c>
      <c r="U13" s="63">
        <f t="shared" si="7"/>
        <v>0.29999999999999716</v>
      </c>
      <c r="V13" s="15"/>
      <c r="W13" s="16"/>
      <c r="X13" s="81"/>
      <c r="AD13" s="82"/>
    </row>
    <row r="14" spans="2:30" s="1" customFormat="1" ht="35" customHeight="1" thickBot="1" x14ac:dyDescent="0.5">
      <c r="B14" s="69" t="str">
        <f t="shared" si="4"/>
        <v>46181110</v>
      </c>
      <c r="C14" s="7">
        <v>46181</v>
      </c>
      <c r="D14" s="8">
        <v>1</v>
      </c>
      <c r="E14" s="21">
        <f t="shared" si="5"/>
        <v>1</v>
      </c>
      <c r="F14" s="17">
        <f t="shared" si="6"/>
        <v>10</v>
      </c>
      <c r="G14" s="77"/>
      <c r="H14" s="101"/>
      <c r="I14" s="102"/>
      <c r="J14" s="103"/>
      <c r="K14" s="83"/>
      <c r="L14" s="8">
        <v>4.8</v>
      </c>
      <c r="M14" s="8"/>
      <c r="N14" s="8"/>
      <c r="O14" s="8"/>
      <c r="P14" s="90"/>
      <c r="Q14" s="8"/>
      <c r="R14" s="61">
        <v>67.3</v>
      </c>
      <c r="S14" s="61">
        <v>67.8</v>
      </c>
      <c r="T14" s="61">
        <v>67.7</v>
      </c>
      <c r="U14" s="64">
        <f t="shared" si="7"/>
        <v>0.5</v>
      </c>
      <c r="V14" s="17"/>
      <c r="W14" s="18"/>
      <c r="X14" s="83"/>
      <c r="Y14" s="8"/>
      <c r="Z14" s="8"/>
      <c r="AA14" s="8"/>
      <c r="AB14" s="8"/>
      <c r="AC14" s="8"/>
      <c r="AD14" s="84"/>
    </row>
    <row r="15" spans="2:30" s="1" customFormat="1" ht="35" customHeight="1" thickBot="1" x14ac:dyDescent="0.5">
      <c r="B15" s="69" t="str">
        <f>C15&amp;E15&amp;F15</f>
        <v>46181111</v>
      </c>
      <c r="C15" s="4">
        <v>46181</v>
      </c>
      <c r="D15" s="5">
        <v>1</v>
      </c>
      <c r="E15" s="19">
        <f>IF(C15&lt;&gt;C14,1,IF(J15&lt;&gt;J14,E14+1,E14))</f>
        <v>1</v>
      </c>
      <c r="F15" s="14">
        <f>IF(J15=J14,F14+1,1)</f>
        <v>11</v>
      </c>
      <c r="G15" s="75"/>
      <c r="H15" s="95"/>
      <c r="I15" s="96"/>
      <c r="J15" s="97"/>
      <c r="K15" s="85">
        <v>0.35416666666666669</v>
      </c>
      <c r="L15" s="5">
        <v>4.3</v>
      </c>
      <c r="M15" s="5">
        <v>320</v>
      </c>
      <c r="N15" s="5">
        <v>210</v>
      </c>
      <c r="O15" s="22"/>
      <c r="P15" s="86">
        <f>IFERROR((N15/L15)/60/24,"")</f>
        <v>3.391472868217054E-2</v>
      </c>
      <c r="Q15" s="5"/>
      <c r="R15" s="59">
        <v>67.400000000000006</v>
      </c>
      <c r="S15" s="59">
        <v>67.599999999999994</v>
      </c>
      <c r="T15" s="59">
        <v>67.5</v>
      </c>
      <c r="U15" s="62">
        <f>MAX(R15:T15)-MIN(R15:T15)</f>
        <v>0.19999999999998863</v>
      </c>
      <c r="V15" s="91">
        <f>MAX(R15:T19)-MIN(R15:T19)</f>
        <v>0.79999999999999716</v>
      </c>
      <c r="W15" s="91">
        <f>IFERROR(AVERAGE(R15:T19),"")</f>
        <v>67.466666666666654</v>
      </c>
      <c r="X15" s="79"/>
      <c r="Y15" s="5"/>
      <c r="Z15" s="5"/>
      <c r="AA15" s="5"/>
      <c r="AB15" s="5"/>
      <c r="AC15" s="5"/>
      <c r="AD15" s="80"/>
    </row>
    <row r="16" spans="2:30" s="1" customFormat="1" ht="35" customHeight="1" x14ac:dyDescent="0.45">
      <c r="B16" s="69" t="str">
        <f t="shared" ref="B16:B19" si="8">C16&amp;E16&amp;F16</f>
        <v>46181112</v>
      </c>
      <c r="C16" s="6">
        <v>46181</v>
      </c>
      <c r="D16" s="1">
        <v>1</v>
      </c>
      <c r="E16" s="20">
        <f t="shared" ref="E16:E19" si="9">IF(C16&lt;&gt;C15,1,IF(J16&lt;&gt;J15,E15+1,E15))</f>
        <v>1</v>
      </c>
      <c r="F16" s="15">
        <f t="shared" ref="F16:F19" si="10">IF(J16=J15,F15+1,1)</f>
        <v>12</v>
      </c>
      <c r="G16" s="76"/>
      <c r="H16" s="98"/>
      <c r="I16" s="99"/>
      <c r="J16" s="100"/>
      <c r="K16" s="87"/>
      <c r="L16" s="1">
        <v>4.4000000000000004</v>
      </c>
      <c r="O16" s="23"/>
      <c r="P16" s="88"/>
      <c r="R16" s="60">
        <v>67.2</v>
      </c>
      <c r="S16" s="60">
        <v>67.599999999999994</v>
      </c>
      <c r="T16" s="60">
        <v>67.5</v>
      </c>
      <c r="U16" s="63">
        <f t="shared" ref="U16:U19" si="11">MAX(R16:T16)-MIN(R16:T16)</f>
        <v>0.39999999999999147</v>
      </c>
      <c r="V16" s="15"/>
      <c r="W16" s="16"/>
      <c r="X16" s="81"/>
      <c r="AD16" s="82"/>
    </row>
    <row r="17" spans="2:30" s="1" customFormat="1" ht="35" customHeight="1" x14ac:dyDescent="0.45">
      <c r="B17" s="69" t="str">
        <f t="shared" si="8"/>
        <v>46181113</v>
      </c>
      <c r="C17" s="6">
        <v>46181</v>
      </c>
      <c r="D17" s="1">
        <v>1</v>
      </c>
      <c r="E17" s="20">
        <f t="shared" si="9"/>
        <v>1</v>
      </c>
      <c r="F17" s="15">
        <f t="shared" si="10"/>
        <v>13</v>
      </c>
      <c r="G17" s="76"/>
      <c r="H17" s="98"/>
      <c r="I17" s="99"/>
      <c r="J17" s="100"/>
      <c r="K17" s="87"/>
      <c r="L17" s="1">
        <v>4.8</v>
      </c>
      <c r="O17" s="23"/>
      <c r="P17" s="88"/>
      <c r="R17" s="60">
        <v>67</v>
      </c>
      <c r="S17" s="60">
        <v>67.599999999999994</v>
      </c>
      <c r="T17" s="60">
        <v>67.400000000000006</v>
      </c>
      <c r="U17" s="63">
        <f t="shared" si="11"/>
        <v>0.59999999999999432</v>
      </c>
      <c r="V17" s="15"/>
      <c r="W17" s="16"/>
      <c r="X17" s="81"/>
      <c r="AD17" s="82"/>
    </row>
    <row r="18" spans="2:30" s="1" customFormat="1" ht="35" customHeight="1" x14ac:dyDescent="0.45">
      <c r="B18" s="69" t="str">
        <f t="shared" si="8"/>
        <v>46181114</v>
      </c>
      <c r="C18" s="6">
        <v>46181</v>
      </c>
      <c r="D18" s="1">
        <v>1</v>
      </c>
      <c r="E18" s="20">
        <f t="shared" si="9"/>
        <v>1</v>
      </c>
      <c r="F18" s="15">
        <f t="shared" si="10"/>
        <v>14</v>
      </c>
      <c r="G18" s="76"/>
      <c r="H18" s="98"/>
      <c r="I18" s="99"/>
      <c r="J18" s="100"/>
      <c r="K18" s="81"/>
      <c r="L18" s="1">
        <v>4.8</v>
      </c>
      <c r="P18" s="89"/>
      <c r="R18" s="60">
        <v>67.3</v>
      </c>
      <c r="S18" s="60">
        <v>67.599999999999994</v>
      </c>
      <c r="T18" s="60">
        <v>67.5</v>
      </c>
      <c r="U18" s="63">
        <f t="shared" si="11"/>
        <v>0.29999999999999716</v>
      </c>
      <c r="V18" s="15"/>
      <c r="W18" s="16"/>
      <c r="X18" s="81"/>
      <c r="AD18" s="82"/>
    </row>
    <row r="19" spans="2:30" s="1" customFormat="1" ht="35" customHeight="1" thickBot="1" x14ac:dyDescent="0.5">
      <c r="B19" s="69" t="str">
        <f t="shared" si="8"/>
        <v>46181115</v>
      </c>
      <c r="C19" s="7">
        <v>46181</v>
      </c>
      <c r="D19" s="8">
        <v>1</v>
      </c>
      <c r="E19" s="21">
        <f t="shared" si="9"/>
        <v>1</v>
      </c>
      <c r="F19" s="17">
        <f t="shared" si="10"/>
        <v>15</v>
      </c>
      <c r="G19" s="77"/>
      <c r="H19" s="101"/>
      <c r="I19" s="102"/>
      <c r="J19" s="103"/>
      <c r="K19" s="83"/>
      <c r="L19" s="8">
        <v>4.8</v>
      </c>
      <c r="M19" s="8"/>
      <c r="N19" s="8"/>
      <c r="O19" s="8"/>
      <c r="P19" s="90"/>
      <c r="Q19" s="8"/>
      <c r="R19" s="61">
        <v>67.3</v>
      </c>
      <c r="S19" s="61">
        <v>67.8</v>
      </c>
      <c r="T19" s="61">
        <v>67.7</v>
      </c>
      <c r="U19" s="64">
        <f t="shared" si="11"/>
        <v>0.5</v>
      </c>
      <c r="V19" s="17"/>
      <c r="W19" s="18"/>
      <c r="X19" s="83"/>
      <c r="Y19" s="8"/>
      <c r="Z19" s="8"/>
      <c r="AA19" s="8"/>
      <c r="AB19" s="8"/>
      <c r="AC19" s="8"/>
      <c r="AD19" s="84"/>
    </row>
  </sheetData>
  <mergeCells count="3">
    <mergeCell ref="X4:AD4"/>
    <mergeCell ref="H10:J14"/>
    <mergeCell ref="H15:J19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074B6-0C23-4487-A930-F23BA206D44E}">
  <sheetPr codeName="Sheet2"/>
  <dimension ref="A3:P171"/>
  <sheetViews>
    <sheetView topLeftCell="A36" zoomScale="85" zoomScaleNormal="85" workbookViewId="0">
      <selection activeCell="AE17" sqref="AE17"/>
    </sheetView>
  </sheetViews>
  <sheetFormatPr defaultRowHeight="17" x14ac:dyDescent="0.45"/>
  <cols>
    <col min="1" max="1" width="8.6640625" style="65"/>
  </cols>
  <sheetData>
    <row r="3" spans="1:16" ht="17.5" thickBot="1" x14ac:dyDescent="0.5">
      <c r="B3" s="3" t="s">
        <v>23</v>
      </c>
      <c r="C3" s="3" t="s">
        <v>74</v>
      </c>
      <c r="D3" s="1"/>
      <c r="E3" s="1"/>
      <c r="F3" s="1"/>
      <c r="G3" s="1"/>
      <c r="H3" s="1"/>
      <c r="I3" s="1"/>
      <c r="J3" s="1"/>
      <c r="K3" s="1"/>
      <c r="L3" s="1"/>
      <c r="M3" s="3" t="s">
        <v>24</v>
      </c>
      <c r="N3" s="1" t="s">
        <v>25</v>
      </c>
      <c r="O3" s="135">
        <v>46181</v>
      </c>
      <c r="P3" s="136"/>
    </row>
    <row r="4" spans="1:16" x14ac:dyDescent="0.45">
      <c r="A4" s="114" t="s">
        <v>73</v>
      </c>
      <c r="B4" s="133">
        <v>1</v>
      </c>
      <c r="C4" s="118" t="s">
        <v>26</v>
      </c>
      <c r="D4" s="118"/>
      <c r="E4" s="118"/>
      <c r="F4" s="118"/>
      <c r="G4" s="118"/>
      <c r="H4" s="118"/>
      <c r="I4" s="118"/>
      <c r="J4" s="24"/>
      <c r="K4" s="118" t="s">
        <v>27</v>
      </c>
      <c r="L4" s="118"/>
      <c r="M4" s="118"/>
      <c r="N4" s="118" t="s">
        <v>28</v>
      </c>
      <c r="O4" s="118"/>
      <c r="P4" s="119"/>
    </row>
    <row r="5" spans="1:16" x14ac:dyDescent="0.45">
      <c r="A5" s="115"/>
      <c r="B5" s="134"/>
      <c r="C5" s="25" t="s">
        <v>29</v>
      </c>
      <c r="D5" s="25" t="s">
        <v>30</v>
      </c>
      <c r="E5" s="25" t="s">
        <v>31</v>
      </c>
      <c r="F5" s="25" t="s">
        <v>32</v>
      </c>
      <c r="G5" s="25" t="s">
        <v>33</v>
      </c>
      <c r="H5" s="25" t="s">
        <v>34</v>
      </c>
      <c r="I5" s="25" t="s">
        <v>35</v>
      </c>
      <c r="J5" s="25" t="s">
        <v>36</v>
      </c>
      <c r="K5" s="25" t="s">
        <v>33</v>
      </c>
      <c r="L5" s="25" t="s">
        <v>34</v>
      </c>
      <c r="M5" s="25" t="s">
        <v>35</v>
      </c>
      <c r="N5" s="26" t="s">
        <v>33</v>
      </c>
      <c r="O5" s="26" t="s">
        <v>34</v>
      </c>
      <c r="P5" s="27" t="s">
        <v>35</v>
      </c>
    </row>
    <row r="6" spans="1:16" x14ac:dyDescent="0.45">
      <c r="A6" s="65">
        <v>1</v>
      </c>
      <c r="B6" s="70">
        <f>VLOOKUP($O$3&amp;B$4&amp;$A6,'1호기 RowData'!$B:$W,MATCH("품명",'1호기 RowData'!$B$4:$W$4,0),0)</f>
        <v>0</v>
      </c>
      <c r="C6" s="29">
        <f>VLOOKUP($O$3&amp;B$4&amp;$A6,'1호기 RowData'!$B:$W,MATCH(C$5,'1호기 RowData'!$B$4:$W$4,0),0)</f>
        <v>4.3</v>
      </c>
      <c r="D6" s="30">
        <f>VLOOKUP($O$3&amp;B$4&amp;$A6,'1호기 RowData'!$B:$W,MATCH(D$5,'1호기 RowData'!$B$4:$W$4,0),0)</f>
        <v>67.8</v>
      </c>
      <c r="E6" s="30">
        <f>VLOOKUP($O$3&amp;B$4&amp;$A6,'1호기 RowData'!$B:$W,MATCH(E$5,'1호기 RowData'!$B$4:$W$4,0),0)</f>
        <v>68.3</v>
      </c>
      <c r="F6" s="30">
        <f>VLOOKUP($O$3&amp;B$4&amp;$A6,'1호기 RowData'!$B:$W,MATCH(F$5,'1호기 RowData'!$B$4:$W$4,0),0)</f>
        <v>68.599999999999994</v>
      </c>
      <c r="G6" s="31">
        <f>AVERAGE(D6:F6)</f>
        <v>68.233333333333334</v>
      </c>
      <c r="H6" s="25">
        <f>MIN(D6:F6)</f>
        <v>67.8</v>
      </c>
      <c r="I6" s="31">
        <f>MAX(D6:F6)</f>
        <v>68.599999999999994</v>
      </c>
      <c r="J6" s="32">
        <f>I6-H6</f>
        <v>0.79999999999999716</v>
      </c>
      <c r="K6" s="33">
        <f>AVERAGE(L6:M6)</f>
        <v>67.800000000000011</v>
      </c>
      <c r="L6" s="34">
        <v>66.900000000000006</v>
      </c>
      <c r="M6" s="34">
        <v>68.7</v>
      </c>
      <c r="N6" s="35">
        <f t="shared" ref="N6:P10" si="0">G6-K6</f>
        <v>0.43333333333332291</v>
      </c>
      <c r="O6" s="35">
        <f t="shared" si="0"/>
        <v>0.89999999999999147</v>
      </c>
      <c r="P6" s="36">
        <f t="shared" si="0"/>
        <v>-0.10000000000000853</v>
      </c>
    </row>
    <row r="7" spans="1:16" x14ac:dyDescent="0.45">
      <c r="A7" s="65">
        <v>2</v>
      </c>
      <c r="B7" s="70">
        <f>VLOOKUP($O$3&amp;B$4&amp;$A7,'1호기 RowData'!$B:$W,MATCH("이음매",'1호기 RowData'!$B$4:$W$4,0),0)</f>
        <v>0</v>
      </c>
      <c r="C7" s="29">
        <f>VLOOKUP($O$3&amp;B$4&amp;$A7,'1호기 RowData'!$B:$W,MATCH(C$5,'1호기 RowData'!$B$4:$W$4,0),0)</f>
        <v>4.4000000000000004</v>
      </c>
      <c r="D7" s="30">
        <f>VLOOKUP($O$3&amp;B$4&amp;$A7,'1호기 RowData'!$B:$W,MATCH(D$5,'1호기 RowData'!$B$4:$W$4,0),0)</f>
        <v>67.5</v>
      </c>
      <c r="E7" s="30">
        <f>VLOOKUP($O$3&amp;B$4&amp;$A7,'1호기 RowData'!$B:$W,MATCH(E$5,'1호기 RowData'!$B$4:$W$4,0),0)</f>
        <v>67.7</v>
      </c>
      <c r="F7" s="30">
        <f>VLOOKUP($O$3&amp;B$4&amp;$A7,'1호기 RowData'!$B:$W,MATCH(F$5,'1호기 RowData'!$B$4:$W$4,0),0)</f>
        <v>68.14</v>
      </c>
      <c r="G7" s="31">
        <f>AVERAGE(D7:F7)</f>
        <v>67.779999999999987</v>
      </c>
      <c r="H7" s="25">
        <f>MIN(D7:F7)</f>
        <v>67.5</v>
      </c>
      <c r="I7" s="31">
        <f>MAX(D7:F7)</f>
        <v>68.14</v>
      </c>
      <c r="J7" s="32">
        <f>I7-H7</f>
        <v>0.64000000000000057</v>
      </c>
      <c r="K7" s="37">
        <f>AVERAGE(L7:M7)</f>
        <v>67.800000000000011</v>
      </c>
      <c r="L7" s="38">
        <v>66.900000000000006</v>
      </c>
      <c r="M7" s="38">
        <v>68.7</v>
      </c>
      <c r="N7" s="35">
        <f t="shared" si="0"/>
        <v>-2.0000000000024443E-2</v>
      </c>
      <c r="O7" s="35">
        <f t="shared" si="0"/>
        <v>0.59999999999999432</v>
      </c>
      <c r="P7" s="36">
        <f t="shared" si="0"/>
        <v>-0.56000000000000227</v>
      </c>
    </row>
    <row r="8" spans="1:16" x14ac:dyDescent="0.45">
      <c r="A8" s="65">
        <v>3</v>
      </c>
      <c r="B8" s="70">
        <f>VLOOKUP($O$3&amp;B$4&amp;$A8,'1호기 RowData'!$B:$W,MATCH("이음매",'1호기 RowData'!$B$4:$W$4,0),0)</f>
        <v>0</v>
      </c>
      <c r="C8" s="29">
        <f>VLOOKUP($O$3&amp;B$4&amp;$A8,'1호기 RowData'!$B:$W,MATCH(C$5,'1호기 RowData'!$B$4:$W$4,0),0)</f>
        <v>4.8</v>
      </c>
      <c r="D8" s="30">
        <f>VLOOKUP($O$3&amp;B$4&amp;$A8,'1호기 RowData'!$B:$W,MATCH(D$5,'1호기 RowData'!$B$4:$W$4,0),0)</f>
        <v>67.400000000000006</v>
      </c>
      <c r="E8" s="30">
        <f>VLOOKUP($O$3&amp;B$4&amp;$A8,'1호기 RowData'!$B:$W,MATCH(E$5,'1호기 RowData'!$B$4:$W$4,0),0)</f>
        <v>67.5</v>
      </c>
      <c r="F8" s="30">
        <f>VLOOKUP($O$3&amp;B$4&amp;$A8,'1호기 RowData'!$B:$W,MATCH(F$5,'1호기 RowData'!$B$4:$W$4,0),0)</f>
        <v>67.8</v>
      </c>
      <c r="G8" s="31">
        <f t="shared" ref="G8:G14" si="1">AVERAGE(D8:F8)</f>
        <v>67.566666666666663</v>
      </c>
      <c r="H8" s="25">
        <f>MIN(D8:F8)</f>
        <v>67.400000000000006</v>
      </c>
      <c r="I8" s="31">
        <f>MAX(D8:F8)</f>
        <v>67.8</v>
      </c>
      <c r="J8" s="32">
        <f>I8-H8</f>
        <v>0.39999999999999147</v>
      </c>
      <c r="K8" s="37">
        <f>AVERAGE(L8:M8)</f>
        <v>67.800000000000011</v>
      </c>
      <c r="L8" s="38">
        <v>66.900000000000006</v>
      </c>
      <c r="M8" s="38">
        <v>68.7</v>
      </c>
      <c r="N8" s="35">
        <f t="shared" si="0"/>
        <v>-0.23333333333334849</v>
      </c>
      <c r="O8" s="35">
        <f t="shared" si="0"/>
        <v>0.5</v>
      </c>
      <c r="P8" s="36">
        <f t="shared" si="0"/>
        <v>-0.90000000000000568</v>
      </c>
    </row>
    <row r="9" spans="1:16" x14ac:dyDescent="0.45">
      <c r="A9" s="65">
        <v>4</v>
      </c>
      <c r="B9" s="70">
        <f>VLOOKUP($O$3&amp;B$4&amp;$A9,'1호기 RowData'!$B:$W,MATCH("이음매",'1호기 RowData'!$B$4:$W$4,0),0)</f>
        <v>0</v>
      </c>
      <c r="C9" s="29">
        <f>VLOOKUP($O$3&amp;B$4&amp;$A9,'1호기 RowData'!$B:$W,MATCH(C$5,'1호기 RowData'!$B$4:$W$4,0),0)</f>
        <v>4.8</v>
      </c>
      <c r="D9" s="30">
        <f>VLOOKUP($O$3&amp;B$4&amp;$A9,'1호기 RowData'!$B:$W,MATCH(D$5,'1호기 RowData'!$B$4:$W$4,0),0)</f>
        <v>67.599999999999994</v>
      </c>
      <c r="E9" s="30">
        <f>VLOOKUP($O$3&amp;B$4&amp;$A9,'1호기 RowData'!$B:$W,MATCH(E$5,'1호기 RowData'!$B$4:$W$4,0),0)</f>
        <v>67.7</v>
      </c>
      <c r="F9" s="30">
        <f>VLOOKUP($O$3&amp;B$4&amp;$A9,'1호기 RowData'!$B:$W,MATCH(F$5,'1호기 RowData'!$B$4:$W$4,0),0)</f>
        <v>68</v>
      </c>
      <c r="G9" s="31">
        <f t="shared" si="1"/>
        <v>67.766666666666666</v>
      </c>
      <c r="H9" s="31">
        <f>MIN(D9:F9)</f>
        <v>67.599999999999994</v>
      </c>
      <c r="I9" s="31">
        <f>MAX(D9:F9)</f>
        <v>68</v>
      </c>
      <c r="J9" s="32">
        <f>I9-H9</f>
        <v>0.40000000000000568</v>
      </c>
      <c r="K9" s="37">
        <f>AVERAGE(L9:M9)</f>
        <v>67.800000000000011</v>
      </c>
      <c r="L9" s="38">
        <v>66.900000000000006</v>
      </c>
      <c r="M9" s="38">
        <v>68.7</v>
      </c>
      <c r="N9" s="35">
        <f t="shared" si="0"/>
        <v>-3.3333333333345649E-2</v>
      </c>
      <c r="O9" s="35">
        <f t="shared" si="0"/>
        <v>0.69999999999998863</v>
      </c>
      <c r="P9" s="36">
        <f t="shared" si="0"/>
        <v>-0.70000000000000284</v>
      </c>
    </row>
    <row r="10" spans="1:16" x14ac:dyDescent="0.45">
      <c r="A10" s="65">
        <v>5</v>
      </c>
      <c r="B10" s="70">
        <f>VLOOKUP($O$3&amp;B$4&amp;$A10,'1호기 RowData'!$B:$W,MATCH("이음매",'1호기 RowData'!$B$4:$W$4,0),0)</f>
        <v>0</v>
      </c>
      <c r="C10" s="29">
        <f>VLOOKUP($O$3&amp;B$4&amp;$A10,'1호기 RowData'!$B:$W,MATCH(C$5,'1호기 RowData'!$B$4:$W$4,0),0)</f>
        <v>4.8</v>
      </c>
      <c r="D10" s="30">
        <f>VLOOKUP($O$3&amp;B$4&amp;$A10,'1호기 RowData'!$B:$W,MATCH(D$5,'1호기 RowData'!$B$4:$W$4,0),0)</f>
        <v>67.5</v>
      </c>
      <c r="E10" s="30">
        <f>VLOOKUP($O$3&amp;B$4&amp;$A10,'1호기 RowData'!$B:$W,MATCH(E$5,'1호기 RowData'!$B$4:$W$4,0),0)</f>
        <v>67.7</v>
      </c>
      <c r="F10" s="30">
        <f>VLOOKUP($O$3&amp;B$4&amp;$A10,'1호기 RowData'!$B:$W,MATCH(F$5,'1호기 RowData'!$B$4:$W$4,0),0)</f>
        <v>67.599999999999994</v>
      </c>
      <c r="G10" s="31">
        <f t="shared" si="1"/>
        <v>67.599999999999994</v>
      </c>
      <c r="H10" s="25">
        <f>MIN(D10:F10)</f>
        <v>67.5</v>
      </c>
      <c r="I10" s="31">
        <f>MAX(D10:F10)</f>
        <v>67.7</v>
      </c>
      <c r="J10" s="32">
        <f>I10-H10</f>
        <v>0.20000000000000284</v>
      </c>
      <c r="K10" s="37">
        <f>AVERAGE(L10:M10)</f>
        <v>67.800000000000011</v>
      </c>
      <c r="L10" s="38">
        <v>66.900000000000006</v>
      </c>
      <c r="M10" s="38">
        <v>68.7</v>
      </c>
      <c r="N10" s="35">
        <f t="shared" si="0"/>
        <v>-0.20000000000001705</v>
      </c>
      <c r="O10" s="35">
        <f t="shared" si="0"/>
        <v>0.59999999999999432</v>
      </c>
      <c r="P10" s="36">
        <f t="shared" si="0"/>
        <v>-1</v>
      </c>
    </row>
    <row r="11" spans="1:16" x14ac:dyDescent="0.45">
      <c r="B11" s="104" t="s">
        <v>33</v>
      </c>
      <c r="C11" s="105"/>
      <c r="D11" s="25">
        <f>AVERAGE(D6:D10)</f>
        <v>67.56</v>
      </c>
      <c r="E11" s="25">
        <f>AVERAGE(E6:E10)</f>
        <v>67.78</v>
      </c>
      <c r="F11" s="25">
        <f>AVERAGE(F6:F10)</f>
        <v>68.027999999999992</v>
      </c>
      <c r="G11" s="32">
        <f t="shared" si="1"/>
        <v>67.789333333333332</v>
      </c>
      <c r="H11" s="31"/>
      <c r="I11" s="31"/>
      <c r="J11" s="32"/>
      <c r="K11" s="120" t="s">
        <v>37</v>
      </c>
      <c r="L11" s="39" t="s">
        <v>71</v>
      </c>
      <c r="M11" s="40"/>
      <c r="N11" s="40">
        <f>VLOOKUP($O$3&amp;B$4&amp;$A6,'1호기 RowData'!$B:$W,MATCH(L$11,'1호기 RowData'!$B$4:$W$4,0),0)</f>
        <v>0</v>
      </c>
      <c r="O11" s="40"/>
      <c r="P11" s="41"/>
    </row>
    <row r="12" spans="1:16" x14ac:dyDescent="0.45">
      <c r="B12" s="104" t="s">
        <v>34</v>
      </c>
      <c r="C12" s="105"/>
      <c r="D12" s="25">
        <f>MIN(D6:D10)</f>
        <v>67.400000000000006</v>
      </c>
      <c r="E12" s="25">
        <f>MIN(E6:E10)</f>
        <v>67.5</v>
      </c>
      <c r="F12" s="25">
        <f>MIN(F6:F10)</f>
        <v>67.599999999999994</v>
      </c>
      <c r="G12" s="31"/>
      <c r="H12" s="32">
        <f>MIN(D12:F12)</f>
        <v>67.400000000000006</v>
      </c>
      <c r="I12" s="31"/>
      <c r="J12" s="32"/>
      <c r="K12" s="121"/>
      <c r="L12" s="71" t="s">
        <v>72</v>
      </c>
      <c r="M12" s="72"/>
      <c r="N12" s="74">
        <f>VLOOKUP($O$3&amp;B$4&amp;$A6,'1호기 RowData'!$B:$W,MATCH(L$12,'1호기 RowData'!$B$4:$W$4,0),0)</f>
        <v>0.35416666666666669</v>
      </c>
      <c r="O12" s="72"/>
      <c r="P12" s="73"/>
    </row>
    <row r="13" spans="1:16" x14ac:dyDescent="0.45">
      <c r="B13" s="104" t="s">
        <v>35</v>
      </c>
      <c r="C13" s="105"/>
      <c r="D13" s="25">
        <f>MAX(D6:D10)</f>
        <v>67.8</v>
      </c>
      <c r="E13" s="25">
        <f>MAX(E6:E10)</f>
        <v>68.3</v>
      </c>
      <c r="F13" s="25">
        <f>MAX(F6:F10)</f>
        <v>68.599999999999994</v>
      </c>
      <c r="G13" s="31"/>
      <c r="H13" s="25"/>
      <c r="I13" s="32">
        <f>MAX(D13:F13)</f>
        <v>68.599999999999994</v>
      </c>
      <c r="J13" s="32"/>
      <c r="K13" s="121"/>
      <c r="L13" s="106"/>
      <c r="M13" s="107"/>
      <c r="N13" s="107"/>
      <c r="O13" s="107"/>
      <c r="P13" s="108"/>
    </row>
    <row r="14" spans="1:16" x14ac:dyDescent="0.45">
      <c r="B14" s="104" t="s">
        <v>38</v>
      </c>
      <c r="C14" s="105"/>
      <c r="D14" s="42">
        <f>D13-D12</f>
        <v>0.39999999999999147</v>
      </c>
      <c r="E14" s="42">
        <f>E13-E12</f>
        <v>0.79999999999999716</v>
      </c>
      <c r="F14" s="42">
        <f>F13-F12</f>
        <v>1</v>
      </c>
      <c r="G14" s="31">
        <f t="shared" si="1"/>
        <v>0.73333333333332951</v>
      </c>
      <c r="H14" s="25">
        <f>MIN(D14:F14)</f>
        <v>0.39999999999999147</v>
      </c>
      <c r="I14" s="31"/>
      <c r="J14" s="32">
        <f>I13-H12</f>
        <v>1.1999999999999886</v>
      </c>
      <c r="K14" s="121"/>
      <c r="L14" s="106"/>
      <c r="M14" s="107"/>
      <c r="N14" s="107"/>
      <c r="O14" s="107"/>
      <c r="P14" s="108"/>
    </row>
    <row r="15" spans="1:16" ht="17.5" thickBot="1" x14ac:dyDescent="0.5">
      <c r="B15" s="109" t="s">
        <v>39</v>
      </c>
      <c r="C15" s="110"/>
      <c r="D15" s="43"/>
      <c r="E15" s="43"/>
      <c r="F15" s="43"/>
      <c r="G15" s="44" t="s">
        <v>40</v>
      </c>
      <c r="H15" s="45">
        <f>SUM(D15:F15)</f>
        <v>0</v>
      </c>
      <c r="I15" s="44"/>
      <c r="J15" s="46"/>
      <c r="K15" s="122"/>
      <c r="L15" s="111"/>
      <c r="M15" s="112"/>
      <c r="N15" s="112"/>
      <c r="O15" s="112"/>
      <c r="P15" s="113"/>
    </row>
    <row r="16" spans="1:16" ht="17.5" thickBot="1" x14ac:dyDescent="0.5">
      <c r="B16" s="1"/>
      <c r="C16" s="1"/>
      <c r="D16" s="1"/>
      <c r="E16" s="1"/>
      <c r="F16" s="1"/>
      <c r="G16" s="47"/>
      <c r="H16" s="47"/>
      <c r="I16" s="47"/>
      <c r="J16" s="48"/>
      <c r="K16" s="49"/>
      <c r="L16" s="50"/>
      <c r="M16" s="50"/>
      <c r="N16" s="51"/>
      <c r="O16" s="51"/>
      <c r="P16" s="51"/>
    </row>
    <row r="17" spans="1:16" x14ac:dyDescent="0.45">
      <c r="B17" s="133">
        <v>2</v>
      </c>
      <c r="C17" s="118" t="s">
        <v>26</v>
      </c>
      <c r="D17" s="118"/>
      <c r="E17" s="118"/>
      <c r="F17" s="118"/>
      <c r="G17" s="118"/>
      <c r="H17" s="118"/>
      <c r="I17" s="118"/>
      <c r="J17" s="24"/>
      <c r="K17" s="118" t="s">
        <v>27</v>
      </c>
      <c r="L17" s="118"/>
      <c r="M17" s="118"/>
      <c r="N17" s="118" t="s">
        <v>28</v>
      </c>
      <c r="O17" s="118"/>
      <c r="P17" s="119"/>
    </row>
    <row r="18" spans="1:16" x14ac:dyDescent="0.45">
      <c r="B18" s="134"/>
      <c r="C18" s="25" t="s">
        <v>29</v>
      </c>
      <c r="D18" s="25" t="s">
        <v>30</v>
      </c>
      <c r="E18" s="25" t="s">
        <v>31</v>
      </c>
      <c r="F18" s="25" t="s">
        <v>32</v>
      </c>
      <c r="G18" s="25" t="s">
        <v>33</v>
      </c>
      <c r="H18" s="25" t="s">
        <v>34</v>
      </c>
      <c r="I18" s="25" t="s">
        <v>35</v>
      </c>
      <c r="J18" s="25" t="s">
        <v>36</v>
      </c>
      <c r="K18" s="25" t="s">
        <v>33</v>
      </c>
      <c r="L18" s="25" t="s">
        <v>34</v>
      </c>
      <c r="M18" s="25" t="s">
        <v>35</v>
      </c>
      <c r="N18" s="26" t="s">
        <v>33</v>
      </c>
      <c r="O18" s="26" t="s">
        <v>34</v>
      </c>
      <c r="P18" s="27" t="s">
        <v>35</v>
      </c>
    </row>
    <row r="19" spans="1:16" x14ac:dyDescent="0.45">
      <c r="A19" s="65">
        <v>1</v>
      </c>
      <c r="B19" s="28" t="s">
        <v>12</v>
      </c>
      <c r="C19" s="29">
        <v>4</v>
      </c>
      <c r="D19" s="30">
        <v>67.3</v>
      </c>
      <c r="E19" s="30">
        <v>67.8</v>
      </c>
      <c r="F19" s="30">
        <v>67.900000000000006</v>
      </c>
      <c r="G19" s="31">
        <f t="shared" ref="G19:G24" si="2">AVERAGE(D19:F19)</f>
        <v>67.666666666666671</v>
      </c>
      <c r="H19" s="25">
        <f>MIN(D19:F19)</f>
        <v>67.3</v>
      </c>
      <c r="I19" s="31">
        <f>MAX(D19:F19)</f>
        <v>67.900000000000006</v>
      </c>
      <c r="J19" s="32">
        <f>I19-H19</f>
        <v>0.60000000000000853</v>
      </c>
      <c r="K19" s="33">
        <f>AVERAGE(L19:M19)</f>
        <v>67.800000000000011</v>
      </c>
      <c r="L19" s="34">
        <v>66.900000000000006</v>
      </c>
      <c r="M19" s="34">
        <v>68.7</v>
      </c>
      <c r="N19" s="35">
        <f t="shared" ref="N19:P23" si="3">G19-K19</f>
        <v>-0.13333333333333997</v>
      </c>
      <c r="O19" s="35">
        <f t="shared" si="3"/>
        <v>0.39999999999999147</v>
      </c>
      <c r="P19" s="36">
        <f t="shared" si="3"/>
        <v>-0.79999999999999716</v>
      </c>
    </row>
    <row r="20" spans="1:16" x14ac:dyDescent="0.45">
      <c r="A20" s="65">
        <v>2</v>
      </c>
      <c r="B20" s="28"/>
      <c r="C20" s="29"/>
      <c r="D20" s="30">
        <v>67.2</v>
      </c>
      <c r="E20" s="30">
        <v>67.3</v>
      </c>
      <c r="F20" s="30">
        <v>67.599999999999994</v>
      </c>
      <c r="G20" s="31">
        <f t="shared" si="2"/>
        <v>67.36666666666666</v>
      </c>
      <c r="H20" s="25">
        <f>MIN(D20:F20)</f>
        <v>67.2</v>
      </c>
      <c r="I20" s="31">
        <f>MAX(D20:F20)</f>
        <v>67.599999999999994</v>
      </c>
      <c r="J20" s="32">
        <f>I20-H20</f>
        <v>0.39999999999999147</v>
      </c>
      <c r="K20" s="52">
        <f>AVERAGE(L20:M20)</f>
        <v>67.800000000000011</v>
      </c>
      <c r="L20" s="53">
        <v>66.900000000000006</v>
      </c>
      <c r="M20" s="53">
        <v>68.7</v>
      </c>
      <c r="N20" s="35">
        <f t="shared" si="3"/>
        <v>-0.43333333333335133</v>
      </c>
      <c r="O20" s="35">
        <f t="shared" si="3"/>
        <v>0.29999999999999716</v>
      </c>
      <c r="P20" s="36">
        <f t="shared" si="3"/>
        <v>-1.1000000000000085</v>
      </c>
    </row>
    <row r="21" spans="1:16" x14ac:dyDescent="0.45">
      <c r="A21" s="65">
        <v>3</v>
      </c>
      <c r="B21" s="28"/>
      <c r="C21" s="29"/>
      <c r="D21" s="30">
        <v>67.400000000000006</v>
      </c>
      <c r="E21" s="30">
        <v>67.400000000000006</v>
      </c>
      <c r="F21" s="30">
        <v>67.8</v>
      </c>
      <c r="G21" s="31">
        <f t="shared" si="2"/>
        <v>67.533333333333346</v>
      </c>
      <c r="H21" s="25">
        <f>MIN(D21:F21)</f>
        <v>67.400000000000006</v>
      </c>
      <c r="I21" s="31">
        <f>MAX(D21:F21)</f>
        <v>67.8</v>
      </c>
      <c r="J21" s="32">
        <f>I21-H21</f>
        <v>0.39999999999999147</v>
      </c>
      <c r="K21" s="52">
        <f>AVERAGE(L21:M21)</f>
        <v>67.800000000000011</v>
      </c>
      <c r="L21" s="53">
        <v>66.900000000000006</v>
      </c>
      <c r="M21" s="53">
        <v>68.7</v>
      </c>
      <c r="N21" s="35">
        <f t="shared" si="3"/>
        <v>-0.26666666666666572</v>
      </c>
      <c r="O21" s="35">
        <f t="shared" si="3"/>
        <v>0.5</v>
      </c>
      <c r="P21" s="36">
        <f t="shared" si="3"/>
        <v>-0.90000000000000568</v>
      </c>
    </row>
    <row r="22" spans="1:16" x14ac:dyDescent="0.45">
      <c r="A22" s="65">
        <v>4</v>
      </c>
      <c r="B22" s="28"/>
      <c r="C22" s="29"/>
      <c r="D22" s="30">
        <v>67.5</v>
      </c>
      <c r="E22" s="30">
        <v>67.400000000000006</v>
      </c>
      <c r="F22" s="30">
        <v>67.599999999999994</v>
      </c>
      <c r="G22" s="31">
        <f t="shared" si="2"/>
        <v>67.5</v>
      </c>
      <c r="H22" s="31">
        <f>MIN(D22:F22)</f>
        <v>67.400000000000006</v>
      </c>
      <c r="I22" s="31">
        <f>MAX(D22:F22)</f>
        <v>67.599999999999994</v>
      </c>
      <c r="J22" s="32">
        <f>I22-H22</f>
        <v>0.19999999999998863</v>
      </c>
      <c r="K22" s="52">
        <f>AVERAGE(L22:M22)</f>
        <v>67.800000000000011</v>
      </c>
      <c r="L22" s="53">
        <v>66.900000000000006</v>
      </c>
      <c r="M22" s="53">
        <v>68.7</v>
      </c>
      <c r="N22" s="35">
        <f t="shared" si="3"/>
        <v>-0.30000000000001137</v>
      </c>
      <c r="O22" s="35">
        <f t="shared" si="3"/>
        <v>0.5</v>
      </c>
      <c r="P22" s="36">
        <f t="shared" si="3"/>
        <v>-1.1000000000000085</v>
      </c>
    </row>
    <row r="23" spans="1:16" x14ac:dyDescent="0.45">
      <c r="A23" s="65">
        <v>5</v>
      </c>
      <c r="B23" s="28"/>
      <c r="C23" s="29"/>
      <c r="D23" s="30">
        <v>67.2</v>
      </c>
      <c r="E23" s="30">
        <v>67.3</v>
      </c>
      <c r="F23" s="30">
        <v>67.400000000000006</v>
      </c>
      <c r="G23" s="31">
        <f t="shared" si="2"/>
        <v>67.3</v>
      </c>
      <c r="H23" s="25">
        <f>MIN(D23:F23)</f>
        <v>67.2</v>
      </c>
      <c r="I23" s="31">
        <f>MAX(D23:F23)</f>
        <v>67.400000000000006</v>
      </c>
      <c r="J23" s="32">
        <f>I23-H23</f>
        <v>0.20000000000000284</v>
      </c>
      <c r="K23" s="52">
        <f>AVERAGE(L23:M23)</f>
        <v>67.800000000000011</v>
      </c>
      <c r="L23" s="53">
        <v>66.900000000000006</v>
      </c>
      <c r="M23" s="53">
        <v>68.7</v>
      </c>
      <c r="N23" s="35">
        <f t="shared" si="3"/>
        <v>-0.50000000000001421</v>
      </c>
      <c r="O23" s="35">
        <f t="shared" si="3"/>
        <v>0.29999999999999716</v>
      </c>
      <c r="P23" s="36">
        <f t="shared" si="3"/>
        <v>-1.2999999999999972</v>
      </c>
    </row>
    <row r="24" spans="1:16" x14ac:dyDescent="0.45">
      <c r="B24" s="129" t="s">
        <v>33</v>
      </c>
      <c r="C24" s="130"/>
      <c r="D24" s="25">
        <f>AVERAGE(D19:D23)</f>
        <v>67.319999999999993</v>
      </c>
      <c r="E24" s="25">
        <f>AVERAGE(E19:E23)</f>
        <v>67.44</v>
      </c>
      <c r="F24" s="25">
        <f>AVERAGE(F19:F23)</f>
        <v>67.66</v>
      </c>
      <c r="G24" s="32">
        <f t="shared" si="2"/>
        <v>67.473333333333329</v>
      </c>
      <c r="H24" s="31"/>
      <c r="I24" s="31"/>
      <c r="J24" s="32"/>
      <c r="K24" s="120" t="s">
        <v>37</v>
      </c>
      <c r="L24" s="39" t="s">
        <v>41</v>
      </c>
      <c r="M24" s="40"/>
      <c r="N24" s="40"/>
      <c r="O24" s="40"/>
      <c r="P24" s="41"/>
    </row>
    <row r="25" spans="1:16" x14ac:dyDescent="0.45">
      <c r="B25" s="129" t="s">
        <v>34</v>
      </c>
      <c r="C25" s="130"/>
      <c r="D25" s="25">
        <f>MIN(D19:D23)</f>
        <v>67.2</v>
      </c>
      <c r="E25" s="25">
        <f>MIN(E19:E23)</f>
        <v>67.3</v>
      </c>
      <c r="F25" s="25">
        <f>MIN(F19:F23)</f>
        <v>67.400000000000006</v>
      </c>
      <c r="G25" s="31"/>
      <c r="H25" s="32">
        <f>MIN(D25:F25)</f>
        <v>67.2</v>
      </c>
      <c r="I25" s="31"/>
      <c r="J25" s="32"/>
      <c r="K25" s="121"/>
      <c r="L25" s="106" t="s">
        <v>42</v>
      </c>
      <c r="M25" s="107"/>
      <c r="N25" s="107"/>
      <c r="O25" s="107"/>
      <c r="P25" s="108"/>
    </row>
    <row r="26" spans="1:16" x14ac:dyDescent="0.45">
      <c r="B26" s="129" t="s">
        <v>35</v>
      </c>
      <c r="C26" s="130"/>
      <c r="D26" s="25">
        <f>MAX(D19:D23)</f>
        <v>67.5</v>
      </c>
      <c r="E26" s="25">
        <f>MAX(E19:E23)</f>
        <v>67.8</v>
      </c>
      <c r="F26" s="25">
        <f>MAX(F19:F23)</f>
        <v>67.900000000000006</v>
      </c>
      <c r="G26" s="31"/>
      <c r="H26" s="25"/>
      <c r="I26" s="32">
        <f>MAX(D26:F26)</f>
        <v>67.900000000000006</v>
      </c>
      <c r="J26" s="32"/>
      <c r="K26" s="121"/>
      <c r="L26" s="123"/>
      <c r="M26" s="124"/>
      <c r="N26" s="124"/>
      <c r="O26" s="124"/>
      <c r="P26" s="125"/>
    </row>
    <row r="27" spans="1:16" x14ac:dyDescent="0.45">
      <c r="B27" s="129" t="s">
        <v>38</v>
      </c>
      <c r="C27" s="130"/>
      <c r="D27" s="42">
        <f>D26-D25</f>
        <v>0.29999999999999716</v>
      </c>
      <c r="E27" s="42">
        <f>E26-E25</f>
        <v>0.5</v>
      </c>
      <c r="F27" s="42">
        <f>F26-F25</f>
        <v>0.5</v>
      </c>
      <c r="G27" s="31">
        <f>AVERAGE(D27:F27)</f>
        <v>0.4333333333333324</v>
      </c>
      <c r="H27" s="25">
        <f>MIN(D27:F27)</f>
        <v>0.29999999999999716</v>
      </c>
      <c r="I27" s="31"/>
      <c r="J27" s="32">
        <f>I26-H25</f>
        <v>0.70000000000000284</v>
      </c>
      <c r="K27" s="121"/>
      <c r="L27" s="123"/>
      <c r="M27" s="124"/>
      <c r="N27" s="124"/>
      <c r="O27" s="124"/>
      <c r="P27" s="125"/>
    </row>
    <row r="28" spans="1:16" ht="17.5" thickBot="1" x14ac:dyDescent="0.5">
      <c r="B28" s="131" t="s">
        <v>39</v>
      </c>
      <c r="C28" s="132"/>
      <c r="D28" s="43"/>
      <c r="E28" s="43"/>
      <c r="F28" s="43"/>
      <c r="G28" s="44" t="s">
        <v>40</v>
      </c>
      <c r="H28" s="45">
        <f>SUM(D28:F28)</f>
        <v>0</v>
      </c>
      <c r="I28" s="54"/>
      <c r="J28" s="55"/>
      <c r="K28" s="122"/>
      <c r="L28" s="126"/>
      <c r="M28" s="127"/>
      <c r="N28" s="127"/>
      <c r="O28" s="127"/>
      <c r="P28" s="128"/>
    </row>
    <row r="29" spans="1:16" ht="17.5" thickBot="1" x14ac:dyDescent="0.5">
      <c r="B29" s="1"/>
      <c r="C29" s="1"/>
      <c r="D29" s="1"/>
      <c r="E29" s="1"/>
      <c r="F29" s="43">
        <v>2</v>
      </c>
      <c r="G29" s="47"/>
      <c r="H29" s="47"/>
      <c r="I29" s="47"/>
      <c r="J29" s="48"/>
      <c r="K29" s="49"/>
      <c r="L29" s="50"/>
      <c r="M29" s="50"/>
      <c r="N29" s="51"/>
      <c r="O29" s="51"/>
      <c r="P29" s="51"/>
    </row>
    <row r="30" spans="1:16" x14ac:dyDescent="0.45">
      <c r="B30" s="116" t="s">
        <v>17</v>
      </c>
      <c r="C30" s="118" t="s">
        <v>26</v>
      </c>
      <c r="D30" s="118"/>
      <c r="E30" s="118"/>
      <c r="F30" s="118"/>
      <c r="G30" s="118"/>
      <c r="H30" s="118"/>
      <c r="I30" s="118"/>
      <c r="J30" s="24"/>
      <c r="K30" s="118" t="s">
        <v>27</v>
      </c>
      <c r="L30" s="118"/>
      <c r="M30" s="118"/>
      <c r="N30" s="118" t="s">
        <v>28</v>
      </c>
      <c r="O30" s="118"/>
      <c r="P30" s="119"/>
    </row>
    <row r="31" spans="1:16" x14ac:dyDescent="0.45">
      <c r="B31" s="117"/>
      <c r="C31" s="25" t="s">
        <v>29</v>
      </c>
      <c r="D31" s="25" t="s">
        <v>30</v>
      </c>
      <c r="E31" s="25" t="s">
        <v>31</v>
      </c>
      <c r="F31" s="25" t="s">
        <v>32</v>
      </c>
      <c r="G31" s="25" t="s">
        <v>33</v>
      </c>
      <c r="H31" s="25" t="s">
        <v>34</v>
      </c>
      <c r="I31" s="25" t="s">
        <v>35</v>
      </c>
      <c r="J31" s="25" t="s">
        <v>36</v>
      </c>
      <c r="K31" s="25" t="s">
        <v>33</v>
      </c>
      <c r="L31" s="25" t="s">
        <v>34</v>
      </c>
      <c r="M31" s="25" t="s">
        <v>35</v>
      </c>
      <c r="N31" s="26" t="s">
        <v>33</v>
      </c>
      <c r="O31" s="26" t="s">
        <v>34</v>
      </c>
      <c r="P31" s="27" t="s">
        <v>35</v>
      </c>
    </row>
    <row r="32" spans="1:16" x14ac:dyDescent="0.45">
      <c r="A32" s="65">
        <v>1</v>
      </c>
      <c r="B32" s="28" t="s">
        <v>12</v>
      </c>
      <c r="C32" s="29">
        <v>4</v>
      </c>
      <c r="D32" s="30">
        <v>67</v>
      </c>
      <c r="E32" s="30">
        <v>67.5</v>
      </c>
      <c r="F32" s="30">
        <v>67.599999999999994</v>
      </c>
      <c r="G32" s="31">
        <f t="shared" ref="G32:G37" si="4">AVERAGE(D32:F32)</f>
        <v>67.36666666666666</v>
      </c>
      <c r="H32" s="25">
        <f>MIN(D32:F32)</f>
        <v>67</v>
      </c>
      <c r="I32" s="31">
        <f>MAX(D32:F32)</f>
        <v>67.599999999999994</v>
      </c>
      <c r="J32" s="32">
        <f>I32-H32</f>
        <v>0.59999999999999432</v>
      </c>
      <c r="K32" s="33">
        <f>AVERAGE(L32:M32)</f>
        <v>67.800000000000011</v>
      </c>
      <c r="L32" s="34">
        <v>66.900000000000006</v>
      </c>
      <c r="M32" s="34">
        <v>68.7</v>
      </c>
      <c r="N32" s="35">
        <f t="shared" ref="N32:P36" si="5">G32-K32</f>
        <v>-0.43333333333335133</v>
      </c>
      <c r="O32" s="35">
        <f t="shared" si="5"/>
        <v>9.9999999999994316E-2</v>
      </c>
      <c r="P32" s="36">
        <f t="shared" si="5"/>
        <v>-1.1000000000000085</v>
      </c>
    </row>
    <row r="33" spans="1:16" x14ac:dyDescent="0.45">
      <c r="A33" s="65">
        <v>2</v>
      </c>
      <c r="B33" s="28"/>
      <c r="C33" s="29"/>
      <c r="D33" s="30">
        <v>67.3</v>
      </c>
      <c r="E33" s="30">
        <v>67.400000000000006</v>
      </c>
      <c r="F33" s="30">
        <v>67.2</v>
      </c>
      <c r="G33" s="31">
        <f t="shared" si="4"/>
        <v>67.3</v>
      </c>
      <c r="H33" s="25">
        <f>MIN(D33:F33)</f>
        <v>67.2</v>
      </c>
      <c r="I33" s="31">
        <f>MAX(D33:F33)</f>
        <v>67.400000000000006</v>
      </c>
      <c r="J33" s="32">
        <f>I33-H33</f>
        <v>0.20000000000000284</v>
      </c>
      <c r="K33" s="52">
        <f>AVERAGE(L33:M33)</f>
        <v>67.800000000000011</v>
      </c>
      <c r="L33" s="53">
        <v>66.900000000000006</v>
      </c>
      <c r="M33" s="53">
        <v>68.7</v>
      </c>
      <c r="N33" s="35">
        <f t="shared" si="5"/>
        <v>-0.50000000000001421</v>
      </c>
      <c r="O33" s="35">
        <f t="shared" si="5"/>
        <v>0.29999999999999716</v>
      </c>
      <c r="P33" s="36">
        <f t="shared" si="5"/>
        <v>-1.2999999999999972</v>
      </c>
    </row>
    <row r="34" spans="1:16" x14ac:dyDescent="0.45">
      <c r="A34" s="65">
        <v>3</v>
      </c>
      <c r="B34" s="28"/>
      <c r="C34" s="29"/>
      <c r="D34" s="30">
        <v>67.3</v>
      </c>
      <c r="E34" s="30">
        <v>67.2</v>
      </c>
      <c r="F34" s="30">
        <v>67.400000000000006</v>
      </c>
      <c r="G34" s="31">
        <f t="shared" si="4"/>
        <v>67.3</v>
      </c>
      <c r="H34" s="25">
        <f>MIN(D34:F34)</f>
        <v>67.2</v>
      </c>
      <c r="I34" s="31">
        <f>MAX(D34:F34)</f>
        <v>67.400000000000006</v>
      </c>
      <c r="J34" s="32">
        <f>I34-H34</f>
        <v>0.20000000000000284</v>
      </c>
      <c r="K34" s="52">
        <f>AVERAGE(L34:M34)</f>
        <v>67.800000000000011</v>
      </c>
      <c r="L34" s="53">
        <v>66.900000000000006</v>
      </c>
      <c r="M34" s="53">
        <v>68.7</v>
      </c>
      <c r="N34" s="35">
        <f t="shared" si="5"/>
        <v>-0.50000000000001421</v>
      </c>
      <c r="O34" s="35">
        <f t="shared" si="5"/>
        <v>0.29999999999999716</v>
      </c>
      <c r="P34" s="36">
        <f t="shared" si="5"/>
        <v>-1.2999999999999972</v>
      </c>
    </row>
    <row r="35" spans="1:16" x14ac:dyDescent="0.45">
      <c r="A35" s="65">
        <v>4</v>
      </c>
      <c r="B35" s="28"/>
      <c r="C35" s="29"/>
      <c r="D35" s="30">
        <v>67.5</v>
      </c>
      <c r="E35" s="30">
        <v>67.5</v>
      </c>
      <c r="F35" s="30">
        <v>67.400000000000006</v>
      </c>
      <c r="G35" s="31">
        <f t="shared" si="4"/>
        <v>67.466666666666669</v>
      </c>
      <c r="H35" s="31">
        <f>MIN(D35:F35)</f>
        <v>67.400000000000006</v>
      </c>
      <c r="I35" s="31">
        <f>MAX(D35:F35)</f>
        <v>67.5</v>
      </c>
      <c r="J35" s="32">
        <f>I35-H35</f>
        <v>9.9999999999994316E-2</v>
      </c>
      <c r="K35" s="52">
        <f>AVERAGE(L35:M35)</f>
        <v>67.800000000000011</v>
      </c>
      <c r="L35" s="53">
        <v>66.900000000000006</v>
      </c>
      <c r="M35" s="53">
        <v>68.7</v>
      </c>
      <c r="N35" s="35">
        <f t="shared" si="5"/>
        <v>-0.33333333333334281</v>
      </c>
      <c r="O35" s="35">
        <f t="shared" si="5"/>
        <v>0.5</v>
      </c>
      <c r="P35" s="36">
        <f t="shared" si="5"/>
        <v>-1.2000000000000028</v>
      </c>
    </row>
    <row r="36" spans="1:16" x14ac:dyDescent="0.45">
      <c r="A36" s="65">
        <v>5</v>
      </c>
      <c r="B36" s="28"/>
      <c r="C36" s="29"/>
      <c r="D36" s="30">
        <v>67.400000000000006</v>
      </c>
      <c r="E36" s="30">
        <v>67.5</v>
      </c>
      <c r="F36" s="30">
        <v>67.5</v>
      </c>
      <c r="G36" s="31">
        <f t="shared" si="4"/>
        <v>67.466666666666669</v>
      </c>
      <c r="H36" s="25">
        <f>MIN(D36:F36)</f>
        <v>67.400000000000006</v>
      </c>
      <c r="I36" s="31">
        <f>MAX(D36:F36)</f>
        <v>67.5</v>
      </c>
      <c r="J36" s="32">
        <f>I36-H36</f>
        <v>9.9999999999994316E-2</v>
      </c>
      <c r="K36" s="52">
        <f>AVERAGE(L36:M36)</f>
        <v>67.800000000000011</v>
      </c>
      <c r="L36" s="53">
        <v>66.900000000000006</v>
      </c>
      <c r="M36" s="53">
        <v>68.7</v>
      </c>
      <c r="N36" s="35">
        <f t="shared" si="5"/>
        <v>-0.33333333333334281</v>
      </c>
      <c r="O36" s="35">
        <f t="shared" si="5"/>
        <v>0.5</v>
      </c>
      <c r="P36" s="36">
        <f t="shared" si="5"/>
        <v>-1.2000000000000028</v>
      </c>
    </row>
    <row r="37" spans="1:16" x14ac:dyDescent="0.45">
      <c r="B37" s="104" t="s">
        <v>33</v>
      </c>
      <c r="C37" s="105"/>
      <c r="D37" s="25">
        <f>AVERAGE(D32:D36)</f>
        <v>67.3</v>
      </c>
      <c r="E37" s="25">
        <f>AVERAGE(E32:E36)</f>
        <v>67.42</v>
      </c>
      <c r="F37" s="56">
        <f>AVERAGE(F32:F36)</f>
        <v>67.42</v>
      </c>
      <c r="G37" s="32">
        <f t="shared" si="4"/>
        <v>67.38</v>
      </c>
      <c r="H37" s="31"/>
      <c r="I37" s="31"/>
      <c r="J37" s="32"/>
      <c r="K37" s="120" t="s">
        <v>37</v>
      </c>
      <c r="L37" s="39" t="s">
        <v>43</v>
      </c>
      <c r="M37" s="40"/>
      <c r="N37" s="40"/>
      <c r="O37" s="40"/>
      <c r="P37" s="41"/>
    </row>
    <row r="38" spans="1:16" x14ac:dyDescent="0.45">
      <c r="B38" s="104" t="s">
        <v>34</v>
      </c>
      <c r="C38" s="105"/>
      <c r="D38" s="25">
        <f>MIN(D32:D36)</f>
        <v>67</v>
      </c>
      <c r="E38" s="25">
        <f>MIN(E32:E36)</f>
        <v>67.2</v>
      </c>
      <c r="F38" s="25">
        <f>MIN(F32:F36)</f>
        <v>67.2</v>
      </c>
      <c r="G38" s="31"/>
      <c r="H38" s="32">
        <f>MIN(D38:F38)</f>
        <v>67</v>
      </c>
      <c r="I38" s="31"/>
      <c r="J38" s="32"/>
      <c r="K38" s="121"/>
      <c r="L38" s="106" t="s">
        <v>44</v>
      </c>
      <c r="M38" s="107"/>
      <c r="N38" s="107"/>
      <c r="O38" s="107"/>
      <c r="P38" s="108"/>
    </row>
    <row r="39" spans="1:16" x14ac:dyDescent="0.45">
      <c r="B39" s="104" t="s">
        <v>35</v>
      </c>
      <c r="C39" s="105"/>
      <c r="D39" s="25">
        <f>MAX(D32:D36)</f>
        <v>67.5</v>
      </c>
      <c r="E39" s="25">
        <f>MAX(E32:E36)</f>
        <v>67.5</v>
      </c>
      <c r="F39" s="25">
        <f>MAX(F32:F36)</f>
        <v>67.599999999999994</v>
      </c>
      <c r="G39" s="31"/>
      <c r="H39" s="25"/>
      <c r="I39" s="32">
        <f>MAX(D39:F39)</f>
        <v>67.599999999999994</v>
      </c>
      <c r="J39" s="32"/>
      <c r="K39" s="121"/>
      <c r="L39" s="123"/>
      <c r="M39" s="124"/>
      <c r="N39" s="124"/>
      <c r="O39" s="124"/>
      <c r="P39" s="125"/>
    </row>
    <row r="40" spans="1:16" x14ac:dyDescent="0.45">
      <c r="B40" s="104" t="s">
        <v>38</v>
      </c>
      <c r="C40" s="105"/>
      <c r="D40" s="42">
        <f>D39-D38</f>
        <v>0.5</v>
      </c>
      <c r="E40" s="42">
        <f>E39-E38</f>
        <v>0.29999999999999716</v>
      </c>
      <c r="F40" s="42">
        <f>F39-F38</f>
        <v>0.39999999999999147</v>
      </c>
      <c r="G40" s="31">
        <f>AVERAGE(D40:F40)</f>
        <v>0.39999999999999619</v>
      </c>
      <c r="H40" s="25">
        <f>MIN(D40:F40)</f>
        <v>0.29999999999999716</v>
      </c>
      <c r="I40" s="31"/>
      <c r="J40" s="32">
        <f>I39-H38</f>
        <v>0.59999999999999432</v>
      </c>
      <c r="K40" s="121"/>
      <c r="L40" s="123"/>
      <c r="M40" s="124"/>
      <c r="N40" s="124"/>
      <c r="O40" s="124"/>
      <c r="P40" s="125"/>
    </row>
    <row r="41" spans="1:16" ht="17.5" thickBot="1" x14ac:dyDescent="0.5">
      <c r="B41" s="109" t="s">
        <v>39</v>
      </c>
      <c r="C41" s="110"/>
      <c r="D41" s="43"/>
      <c r="E41" s="43"/>
      <c r="F41" s="43"/>
      <c r="G41" s="44" t="s">
        <v>40</v>
      </c>
      <c r="H41" s="45">
        <f>SUM(D41:F41)</f>
        <v>0</v>
      </c>
      <c r="I41" s="44"/>
      <c r="J41" s="46"/>
      <c r="K41" s="122"/>
      <c r="L41" s="126"/>
      <c r="M41" s="127"/>
      <c r="N41" s="127"/>
      <c r="O41" s="127"/>
      <c r="P41" s="128"/>
    </row>
    <row r="42" spans="1:16" ht="17.5" thickBot="1" x14ac:dyDescent="0.5">
      <c r="B42" s="1"/>
      <c r="C42" s="1"/>
      <c r="D42" s="1"/>
      <c r="E42" s="1"/>
      <c r="F42" s="1">
        <v>7</v>
      </c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45">
      <c r="B43" s="116" t="s">
        <v>18</v>
      </c>
      <c r="C43" s="118" t="s">
        <v>26</v>
      </c>
      <c r="D43" s="118"/>
      <c r="E43" s="118"/>
      <c r="F43" s="118"/>
      <c r="G43" s="118"/>
      <c r="H43" s="118"/>
      <c r="I43" s="118"/>
      <c r="J43" s="24"/>
      <c r="K43" s="118" t="s">
        <v>27</v>
      </c>
      <c r="L43" s="118"/>
      <c r="M43" s="118"/>
      <c r="N43" s="118" t="s">
        <v>28</v>
      </c>
      <c r="O43" s="118"/>
      <c r="P43" s="119"/>
    </row>
    <row r="44" spans="1:16" x14ac:dyDescent="0.45">
      <c r="B44" s="117"/>
      <c r="C44" s="25" t="s">
        <v>29</v>
      </c>
      <c r="D44" s="25" t="s">
        <v>30</v>
      </c>
      <c r="E44" s="25" t="s">
        <v>31</v>
      </c>
      <c r="F44" s="25" t="s">
        <v>32</v>
      </c>
      <c r="G44" s="25" t="s">
        <v>33</v>
      </c>
      <c r="H44" s="25" t="s">
        <v>34</v>
      </c>
      <c r="I44" s="25" t="s">
        <v>35</v>
      </c>
      <c r="J44" s="25" t="s">
        <v>36</v>
      </c>
      <c r="K44" s="25" t="s">
        <v>33</v>
      </c>
      <c r="L44" s="25" t="s">
        <v>34</v>
      </c>
      <c r="M44" s="25" t="s">
        <v>35</v>
      </c>
      <c r="N44" s="26" t="s">
        <v>33</v>
      </c>
      <c r="O44" s="26" t="s">
        <v>34</v>
      </c>
      <c r="P44" s="27" t="s">
        <v>35</v>
      </c>
    </row>
    <row r="45" spans="1:16" x14ac:dyDescent="0.45">
      <c r="A45" s="65">
        <v>1</v>
      </c>
      <c r="B45" s="28" t="s">
        <v>12</v>
      </c>
      <c r="C45" s="29">
        <v>4</v>
      </c>
      <c r="D45" s="30">
        <v>67.400000000000006</v>
      </c>
      <c r="E45" s="30">
        <v>67.599999999999994</v>
      </c>
      <c r="F45" s="30">
        <v>67.5</v>
      </c>
      <c r="G45" s="31">
        <f t="shared" ref="G45:G50" si="6">AVERAGE(D45:F45)</f>
        <v>67.5</v>
      </c>
      <c r="H45" s="25">
        <f>MIN(D45:F45)</f>
        <v>67.400000000000006</v>
      </c>
      <c r="I45" s="31">
        <f>MAX(D45:F45)</f>
        <v>67.599999999999994</v>
      </c>
      <c r="J45" s="32">
        <f>I45-H45</f>
        <v>0.19999999999998863</v>
      </c>
      <c r="K45" s="33">
        <f>AVERAGE(L45:M45)</f>
        <v>67.800000000000011</v>
      </c>
      <c r="L45" s="34">
        <v>66.900000000000006</v>
      </c>
      <c r="M45" s="34">
        <v>68.7</v>
      </c>
      <c r="N45" s="35">
        <f t="shared" ref="N45:P49" si="7">G45-K45</f>
        <v>-0.30000000000001137</v>
      </c>
      <c r="O45" s="35">
        <f t="shared" si="7"/>
        <v>0.5</v>
      </c>
      <c r="P45" s="36">
        <f t="shared" si="7"/>
        <v>-1.1000000000000085</v>
      </c>
    </row>
    <row r="46" spans="1:16" x14ac:dyDescent="0.45">
      <c r="A46" s="65">
        <v>2</v>
      </c>
      <c r="B46" s="28"/>
      <c r="C46" s="29"/>
      <c r="D46" s="30">
        <v>67.2</v>
      </c>
      <c r="E46" s="30">
        <v>67.599999999999994</v>
      </c>
      <c r="F46" s="30">
        <v>67.5</v>
      </c>
      <c r="G46" s="31">
        <f t="shared" si="6"/>
        <v>67.433333333333337</v>
      </c>
      <c r="H46" s="25">
        <f>MIN(D46:F46)</f>
        <v>67.2</v>
      </c>
      <c r="I46" s="31">
        <f>MAX(D46:F46)</f>
        <v>67.599999999999994</v>
      </c>
      <c r="J46" s="32">
        <f>I46-H46</f>
        <v>0.39999999999999147</v>
      </c>
      <c r="K46" s="52">
        <f>AVERAGE(L46:M46)</f>
        <v>67.800000000000011</v>
      </c>
      <c r="L46" s="53">
        <v>66.900000000000006</v>
      </c>
      <c r="M46" s="53">
        <v>68.7</v>
      </c>
      <c r="N46" s="35">
        <f t="shared" si="7"/>
        <v>-0.36666666666667425</v>
      </c>
      <c r="O46" s="35">
        <f t="shared" si="7"/>
        <v>0.29999999999999716</v>
      </c>
      <c r="P46" s="36">
        <f t="shared" si="7"/>
        <v>-1.1000000000000085</v>
      </c>
    </row>
    <row r="47" spans="1:16" x14ac:dyDescent="0.45">
      <c r="A47" s="65">
        <v>3</v>
      </c>
      <c r="B47" s="28"/>
      <c r="C47" s="29"/>
      <c r="D47" s="30">
        <v>67</v>
      </c>
      <c r="E47" s="30">
        <v>67.599999999999994</v>
      </c>
      <c r="F47" s="30">
        <v>67.400000000000006</v>
      </c>
      <c r="G47" s="31">
        <f t="shared" si="6"/>
        <v>67.333333333333329</v>
      </c>
      <c r="H47" s="25">
        <f>MIN(D47:F47)</f>
        <v>67</v>
      </c>
      <c r="I47" s="31">
        <f>MAX(D47:F47)</f>
        <v>67.599999999999994</v>
      </c>
      <c r="J47" s="32">
        <f>I47-H47</f>
        <v>0.59999999999999432</v>
      </c>
      <c r="K47" s="52">
        <f>AVERAGE(L47:M47)</f>
        <v>67.800000000000011</v>
      </c>
      <c r="L47" s="53">
        <v>66.900000000000006</v>
      </c>
      <c r="M47" s="53">
        <v>68.7</v>
      </c>
      <c r="N47" s="35">
        <f t="shared" si="7"/>
        <v>-0.46666666666668277</v>
      </c>
      <c r="O47" s="35">
        <f t="shared" si="7"/>
        <v>9.9999999999994316E-2</v>
      </c>
      <c r="P47" s="36">
        <f t="shared" si="7"/>
        <v>-1.1000000000000085</v>
      </c>
    </row>
    <row r="48" spans="1:16" x14ac:dyDescent="0.45">
      <c r="A48" s="65">
        <v>4</v>
      </c>
      <c r="B48" s="28"/>
      <c r="C48" s="29"/>
      <c r="D48" s="30">
        <v>67.3</v>
      </c>
      <c r="E48" s="30">
        <v>67.599999999999994</v>
      </c>
      <c r="F48" s="30">
        <v>67.5</v>
      </c>
      <c r="G48" s="31">
        <f t="shared" si="6"/>
        <v>67.466666666666654</v>
      </c>
      <c r="H48" s="31">
        <f>MIN(D48:F48)</f>
        <v>67.3</v>
      </c>
      <c r="I48" s="31">
        <f>MAX(D48:F48)</f>
        <v>67.599999999999994</v>
      </c>
      <c r="J48" s="32">
        <f>I48-H48</f>
        <v>0.29999999999999716</v>
      </c>
      <c r="K48" s="52">
        <f>AVERAGE(L48:M48)</f>
        <v>67.800000000000011</v>
      </c>
      <c r="L48" s="53">
        <v>66.900000000000006</v>
      </c>
      <c r="M48" s="53">
        <v>68.7</v>
      </c>
      <c r="N48" s="35">
        <f t="shared" si="7"/>
        <v>-0.33333333333335702</v>
      </c>
      <c r="O48" s="35">
        <f t="shared" si="7"/>
        <v>0.39999999999999147</v>
      </c>
      <c r="P48" s="36">
        <f t="shared" si="7"/>
        <v>-1.1000000000000085</v>
      </c>
    </row>
    <row r="49" spans="1:16" x14ac:dyDescent="0.45">
      <c r="A49" s="65">
        <v>5</v>
      </c>
      <c r="B49" s="28"/>
      <c r="C49" s="29"/>
      <c r="D49" s="30">
        <v>67.3</v>
      </c>
      <c r="E49" s="30">
        <v>67.8</v>
      </c>
      <c r="F49" s="30">
        <v>67.7</v>
      </c>
      <c r="G49" s="31">
        <f t="shared" si="6"/>
        <v>67.600000000000009</v>
      </c>
      <c r="H49" s="25">
        <f>MIN(D49:F49)</f>
        <v>67.3</v>
      </c>
      <c r="I49" s="31">
        <f>MAX(D49:F49)</f>
        <v>67.8</v>
      </c>
      <c r="J49" s="32">
        <f>I49-H49</f>
        <v>0.5</v>
      </c>
      <c r="K49" s="52">
        <f>AVERAGE(L49:M49)</f>
        <v>67.800000000000011</v>
      </c>
      <c r="L49" s="53">
        <v>66.900000000000006</v>
      </c>
      <c r="M49" s="53">
        <v>68.7</v>
      </c>
      <c r="N49" s="35">
        <f t="shared" si="7"/>
        <v>-0.20000000000000284</v>
      </c>
      <c r="O49" s="35">
        <f t="shared" si="7"/>
        <v>0.39999999999999147</v>
      </c>
      <c r="P49" s="36">
        <f t="shared" si="7"/>
        <v>-0.90000000000000568</v>
      </c>
    </row>
    <row r="50" spans="1:16" x14ac:dyDescent="0.45">
      <c r="B50" s="104" t="s">
        <v>33</v>
      </c>
      <c r="C50" s="105"/>
      <c r="D50" s="25">
        <f>AVERAGE(D45:D49)</f>
        <v>67.240000000000009</v>
      </c>
      <c r="E50" s="25">
        <f>AVERAGE(E45:E49)</f>
        <v>67.64</v>
      </c>
      <c r="F50" s="25">
        <f>AVERAGE(F45:F49)</f>
        <v>67.52</v>
      </c>
      <c r="G50" s="32">
        <f t="shared" si="6"/>
        <v>67.466666666666654</v>
      </c>
      <c r="H50" s="31"/>
      <c r="I50" s="31"/>
      <c r="J50" s="32"/>
      <c r="K50" s="120" t="s">
        <v>37</v>
      </c>
      <c r="L50" s="39" t="s">
        <v>45</v>
      </c>
      <c r="M50" s="40"/>
      <c r="N50" s="40"/>
      <c r="O50" s="40"/>
      <c r="P50" s="41"/>
    </row>
    <row r="51" spans="1:16" x14ac:dyDescent="0.45">
      <c r="B51" s="104" t="s">
        <v>34</v>
      </c>
      <c r="C51" s="105"/>
      <c r="D51" s="25">
        <f>MIN(D45:D49)</f>
        <v>67</v>
      </c>
      <c r="E51" s="25">
        <f>MIN(E45:E49)</f>
        <v>67.599999999999994</v>
      </c>
      <c r="F51" s="25">
        <f>MIN(F45:F49)</f>
        <v>67.400000000000006</v>
      </c>
      <c r="G51" s="31"/>
      <c r="H51" s="32">
        <f>MIN(D51:F51)</f>
        <v>67</v>
      </c>
      <c r="I51" s="31"/>
      <c r="J51" s="32"/>
      <c r="K51" s="121"/>
      <c r="L51" s="106" t="s">
        <v>46</v>
      </c>
      <c r="M51" s="107"/>
      <c r="N51" s="107"/>
      <c r="O51" s="107"/>
      <c r="P51" s="108"/>
    </row>
    <row r="52" spans="1:16" x14ac:dyDescent="0.45">
      <c r="B52" s="104" t="s">
        <v>35</v>
      </c>
      <c r="C52" s="105"/>
      <c r="D52" s="25">
        <f>MAX(D45:D49)</f>
        <v>67.400000000000006</v>
      </c>
      <c r="E52" s="25">
        <f>MAX(E45:E49)</f>
        <v>67.8</v>
      </c>
      <c r="F52" s="25">
        <f>MAX(F45:F49)</f>
        <v>67.7</v>
      </c>
      <c r="G52" s="31"/>
      <c r="H52" s="25"/>
      <c r="I52" s="32">
        <f>MAX(D52:F52)</f>
        <v>67.8</v>
      </c>
      <c r="J52" s="32"/>
      <c r="K52" s="121"/>
      <c r="L52" s="106"/>
      <c r="M52" s="107"/>
      <c r="N52" s="107"/>
      <c r="O52" s="107"/>
      <c r="P52" s="108"/>
    </row>
    <row r="53" spans="1:16" x14ac:dyDescent="0.45">
      <c r="B53" s="104" t="s">
        <v>38</v>
      </c>
      <c r="C53" s="105"/>
      <c r="D53" s="42">
        <f>D52-D51</f>
        <v>0.40000000000000568</v>
      </c>
      <c r="E53" s="42">
        <v>0</v>
      </c>
      <c r="F53" s="42">
        <f>F52-F51</f>
        <v>0.29999999999999716</v>
      </c>
      <c r="G53" s="31">
        <f>AVERAGE(D53:F53)</f>
        <v>0.23333333333333428</v>
      </c>
      <c r="H53" s="25">
        <f>MIN(D53:F53)</f>
        <v>0</v>
      </c>
      <c r="I53" s="31"/>
      <c r="J53" s="32">
        <f>I52-H51</f>
        <v>0.79999999999999716</v>
      </c>
      <c r="K53" s="121"/>
      <c r="L53" s="106"/>
      <c r="M53" s="107"/>
      <c r="N53" s="107"/>
      <c r="O53" s="107"/>
      <c r="P53" s="108"/>
    </row>
    <row r="54" spans="1:16" ht="17.5" thickBot="1" x14ac:dyDescent="0.5">
      <c r="B54" s="109" t="s">
        <v>39</v>
      </c>
      <c r="C54" s="110"/>
      <c r="D54" s="43"/>
      <c r="E54" s="43"/>
      <c r="F54" s="43"/>
      <c r="G54" s="44" t="s">
        <v>40</v>
      </c>
      <c r="H54" s="45">
        <f>SUM(D54:F54)</f>
        <v>0</v>
      </c>
      <c r="I54" s="44"/>
      <c r="J54" s="46"/>
      <c r="K54" s="122"/>
      <c r="L54" s="111"/>
      <c r="M54" s="112"/>
      <c r="N54" s="112"/>
      <c r="O54" s="112"/>
      <c r="P54" s="113"/>
    </row>
    <row r="55" spans="1:16" ht="17.5" thickBot="1" x14ac:dyDescent="0.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45">
      <c r="B56" s="116" t="s">
        <v>47</v>
      </c>
      <c r="C56" s="118" t="s">
        <v>26</v>
      </c>
      <c r="D56" s="118"/>
      <c r="E56" s="118"/>
      <c r="F56" s="118"/>
      <c r="G56" s="118"/>
      <c r="H56" s="118"/>
      <c r="I56" s="118"/>
      <c r="J56" s="24"/>
      <c r="K56" s="118" t="s">
        <v>27</v>
      </c>
      <c r="L56" s="118"/>
      <c r="M56" s="118"/>
      <c r="N56" s="118" t="s">
        <v>28</v>
      </c>
      <c r="O56" s="118"/>
      <c r="P56" s="119"/>
    </row>
    <row r="57" spans="1:16" x14ac:dyDescent="0.45">
      <c r="B57" s="117"/>
      <c r="C57" s="25" t="s">
        <v>29</v>
      </c>
      <c r="D57" s="25" t="s">
        <v>30</v>
      </c>
      <c r="E57" s="25" t="s">
        <v>31</v>
      </c>
      <c r="F57" s="25" t="s">
        <v>32</v>
      </c>
      <c r="G57" s="25" t="s">
        <v>33</v>
      </c>
      <c r="H57" s="25" t="s">
        <v>34</v>
      </c>
      <c r="I57" s="25" t="s">
        <v>35</v>
      </c>
      <c r="J57" s="25" t="s">
        <v>36</v>
      </c>
      <c r="K57" s="25" t="s">
        <v>33</v>
      </c>
      <c r="L57" s="25" t="s">
        <v>34</v>
      </c>
      <c r="M57" s="25" t="s">
        <v>35</v>
      </c>
      <c r="N57" s="26" t="s">
        <v>33</v>
      </c>
      <c r="O57" s="26" t="s">
        <v>34</v>
      </c>
      <c r="P57" s="27" t="s">
        <v>35</v>
      </c>
    </row>
    <row r="58" spans="1:16" x14ac:dyDescent="0.45">
      <c r="A58" s="65">
        <v>1</v>
      </c>
      <c r="B58" s="28" t="s">
        <v>12</v>
      </c>
      <c r="C58" s="29">
        <v>4</v>
      </c>
      <c r="D58" s="30">
        <v>67</v>
      </c>
      <c r="E58" s="30">
        <v>67.2</v>
      </c>
      <c r="F58" s="30">
        <v>67.7</v>
      </c>
      <c r="G58" s="31">
        <f t="shared" ref="G58:G63" si="8">AVERAGE(D58:F58)</f>
        <v>67.3</v>
      </c>
      <c r="H58" s="25">
        <f>MIN(D58:F58)</f>
        <v>67</v>
      </c>
      <c r="I58" s="31">
        <f>MAX(D58:F58)</f>
        <v>67.7</v>
      </c>
      <c r="J58" s="32">
        <f>I58-H58</f>
        <v>0.70000000000000284</v>
      </c>
      <c r="K58" s="33">
        <f>AVERAGE(L58:M58)</f>
        <v>67.800000000000011</v>
      </c>
      <c r="L58" s="34">
        <v>66.900000000000006</v>
      </c>
      <c r="M58" s="34">
        <v>68.7</v>
      </c>
      <c r="N58" s="35">
        <f t="shared" ref="N58:P62" si="9">G58-K58</f>
        <v>-0.50000000000001421</v>
      </c>
      <c r="O58" s="35">
        <f t="shared" si="9"/>
        <v>9.9999999999994316E-2</v>
      </c>
      <c r="P58" s="36">
        <f t="shared" si="9"/>
        <v>-1</v>
      </c>
    </row>
    <row r="59" spans="1:16" x14ac:dyDescent="0.45">
      <c r="A59" s="65">
        <v>2</v>
      </c>
      <c r="B59" s="28"/>
      <c r="C59" s="29"/>
      <c r="D59" s="30">
        <v>67.099999999999994</v>
      </c>
      <c r="E59" s="30">
        <v>67.3</v>
      </c>
      <c r="F59" s="30">
        <v>67.599999999999994</v>
      </c>
      <c r="G59" s="31">
        <f t="shared" si="8"/>
        <v>67.333333333333329</v>
      </c>
      <c r="H59" s="25">
        <f>MIN(D59:F59)</f>
        <v>67.099999999999994</v>
      </c>
      <c r="I59" s="31">
        <f>MAX(D59:F59)</f>
        <v>67.599999999999994</v>
      </c>
      <c r="J59" s="32">
        <f>I59-H59</f>
        <v>0.5</v>
      </c>
      <c r="K59" s="52">
        <f>AVERAGE(L59:M59)</f>
        <v>67.800000000000011</v>
      </c>
      <c r="L59" s="53">
        <v>66.900000000000006</v>
      </c>
      <c r="M59" s="53">
        <v>68.7</v>
      </c>
      <c r="N59" s="35">
        <f t="shared" si="9"/>
        <v>-0.46666666666668277</v>
      </c>
      <c r="O59" s="35">
        <f t="shared" si="9"/>
        <v>0.19999999999998863</v>
      </c>
      <c r="P59" s="36">
        <f t="shared" si="9"/>
        <v>-1.1000000000000085</v>
      </c>
    </row>
    <row r="60" spans="1:16" x14ac:dyDescent="0.45">
      <c r="A60" s="65">
        <v>3</v>
      </c>
      <c r="B60" s="28"/>
      <c r="C60" s="29"/>
      <c r="D60" s="30">
        <v>67</v>
      </c>
      <c r="E60" s="30">
        <v>67.3</v>
      </c>
      <c r="F60" s="30">
        <v>67.599999999999994</v>
      </c>
      <c r="G60" s="31">
        <f t="shared" si="8"/>
        <v>67.3</v>
      </c>
      <c r="H60" s="25">
        <f>MIN(D60:F60)</f>
        <v>67</v>
      </c>
      <c r="I60" s="31">
        <f>MAX(D60:F60)</f>
        <v>67.599999999999994</v>
      </c>
      <c r="J60" s="32">
        <f>I60-H60</f>
        <v>0.59999999999999432</v>
      </c>
      <c r="K60" s="52">
        <f>AVERAGE(L60:M60)</f>
        <v>67.800000000000011</v>
      </c>
      <c r="L60" s="53">
        <v>66.900000000000006</v>
      </c>
      <c r="M60" s="53">
        <v>68.7</v>
      </c>
      <c r="N60" s="35">
        <f t="shared" si="9"/>
        <v>-0.50000000000001421</v>
      </c>
      <c r="O60" s="35">
        <f t="shared" si="9"/>
        <v>9.9999999999994316E-2</v>
      </c>
      <c r="P60" s="36">
        <f t="shared" si="9"/>
        <v>-1.1000000000000085</v>
      </c>
    </row>
    <row r="61" spans="1:16" x14ac:dyDescent="0.45">
      <c r="A61" s="65">
        <v>4</v>
      </c>
      <c r="B61" s="28"/>
      <c r="C61" s="29"/>
      <c r="D61" s="30">
        <v>67.099999999999994</v>
      </c>
      <c r="E61" s="30">
        <v>67.400000000000006</v>
      </c>
      <c r="F61" s="30">
        <v>67.599999999999994</v>
      </c>
      <c r="G61" s="31">
        <f t="shared" si="8"/>
        <v>67.36666666666666</v>
      </c>
      <c r="H61" s="31">
        <f>MIN(D61:F61)</f>
        <v>67.099999999999994</v>
      </c>
      <c r="I61" s="31">
        <f>MAX(D61:F61)</f>
        <v>67.599999999999994</v>
      </c>
      <c r="J61" s="32">
        <f>I61-H61</f>
        <v>0.5</v>
      </c>
      <c r="K61" s="52">
        <f>AVERAGE(L61:M61)</f>
        <v>67.800000000000011</v>
      </c>
      <c r="L61" s="53">
        <v>66.900000000000006</v>
      </c>
      <c r="M61" s="53">
        <v>68.7</v>
      </c>
      <c r="N61" s="35">
        <f t="shared" si="9"/>
        <v>-0.43333333333335133</v>
      </c>
      <c r="O61" s="35">
        <f t="shared" si="9"/>
        <v>0.19999999999998863</v>
      </c>
      <c r="P61" s="36">
        <f t="shared" si="9"/>
        <v>-1.1000000000000085</v>
      </c>
    </row>
    <row r="62" spans="1:16" x14ac:dyDescent="0.45">
      <c r="A62" s="65">
        <v>5</v>
      </c>
      <c r="B62" s="28"/>
      <c r="C62" s="29"/>
      <c r="D62" s="30">
        <v>67</v>
      </c>
      <c r="E62" s="30">
        <v>67.400000000000006</v>
      </c>
      <c r="F62" s="30">
        <v>67.400000000000006</v>
      </c>
      <c r="G62" s="31">
        <f t="shared" si="8"/>
        <v>67.266666666666666</v>
      </c>
      <c r="H62" s="25">
        <f>MIN(D62:F62)</f>
        <v>67</v>
      </c>
      <c r="I62" s="31">
        <f>MAX(D62:F62)</f>
        <v>67.400000000000006</v>
      </c>
      <c r="J62" s="32">
        <f>I62-H62</f>
        <v>0.40000000000000568</v>
      </c>
      <c r="K62" s="52">
        <f>AVERAGE(L62:M62)</f>
        <v>67.800000000000011</v>
      </c>
      <c r="L62" s="53">
        <v>66.900000000000006</v>
      </c>
      <c r="M62" s="53">
        <v>68.7</v>
      </c>
      <c r="N62" s="35">
        <f t="shared" si="9"/>
        <v>-0.53333333333334565</v>
      </c>
      <c r="O62" s="35">
        <f t="shared" si="9"/>
        <v>9.9999999999994316E-2</v>
      </c>
      <c r="P62" s="36">
        <f t="shared" si="9"/>
        <v>-1.2999999999999972</v>
      </c>
    </row>
    <row r="63" spans="1:16" x14ac:dyDescent="0.45">
      <c r="B63" s="104" t="s">
        <v>33</v>
      </c>
      <c r="C63" s="105"/>
      <c r="D63" s="25">
        <f>AVERAGE(D58:D62)</f>
        <v>67.039999999999992</v>
      </c>
      <c r="E63" s="25">
        <f>AVERAGE(E58:E62)</f>
        <v>67.320000000000007</v>
      </c>
      <c r="F63" s="25">
        <f>AVERAGE(F58:F62)</f>
        <v>67.58</v>
      </c>
      <c r="G63" s="32">
        <f t="shared" si="8"/>
        <v>67.313333333333333</v>
      </c>
      <c r="H63" s="31"/>
      <c r="I63" s="31"/>
      <c r="J63" s="32"/>
      <c r="K63" s="120" t="s">
        <v>37</v>
      </c>
      <c r="L63" s="39" t="s">
        <v>48</v>
      </c>
      <c r="M63" s="40"/>
      <c r="N63" s="40"/>
      <c r="O63" s="40"/>
      <c r="P63" s="41"/>
    </row>
    <row r="64" spans="1:16" x14ac:dyDescent="0.45">
      <c r="B64" s="104" t="s">
        <v>34</v>
      </c>
      <c r="C64" s="105"/>
      <c r="D64" s="25">
        <f>MIN(D58:D62)</f>
        <v>67</v>
      </c>
      <c r="E64" s="25">
        <f>MIN(E58:E62)</f>
        <v>67.2</v>
      </c>
      <c r="F64" s="25">
        <f>MIN(F58:F62)</f>
        <v>67.400000000000006</v>
      </c>
      <c r="G64" s="31"/>
      <c r="H64" s="32">
        <f>MIN(D64:F64)</f>
        <v>67</v>
      </c>
      <c r="I64" s="31"/>
      <c r="J64" s="32"/>
      <c r="K64" s="121"/>
      <c r="L64" s="106" t="s">
        <v>49</v>
      </c>
      <c r="M64" s="107"/>
      <c r="N64" s="107"/>
      <c r="O64" s="107"/>
      <c r="P64" s="108"/>
    </row>
    <row r="65" spans="1:16" x14ac:dyDescent="0.45">
      <c r="B65" s="104" t="s">
        <v>35</v>
      </c>
      <c r="C65" s="105"/>
      <c r="D65" s="25">
        <f>MAX(D58:D62)</f>
        <v>67.099999999999994</v>
      </c>
      <c r="E65" s="25">
        <f>MAX(E58:E62)</f>
        <v>67.400000000000006</v>
      </c>
      <c r="F65" s="25">
        <f>MAX(F58:F62)</f>
        <v>67.7</v>
      </c>
      <c r="G65" s="31"/>
      <c r="H65" s="25"/>
      <c r="I65" s="32">
        <f>MAX(D65:F65)</f>
        <v>67.7</v>
      </c>
      <c r="J65" s="32"/>
      <c r="K65" s="121"/>
      <c r="L65" s="106"/>
      <c r="M65" s="107"/>
      <c r="N65" s="107"/>
      <c r="O65" s="107"/>
      <c r="P65" s="108"/>
    </row>
    <row r="66" spans="1:16" x14ac:dyDescent="0.45">
      <c r="B66" s="104" t="s">
        <v>38</v>
      </c>
      <c r="C66" s="105"/>
      <c r="D66" s="42">
        <f>D65-D64</f>
        <v>9.9999999999994316E-2</v>
      </c>
      <c r="E66" s="42">
        <f>E65-E64</f>
        <v>0.20000000000000284</v>
      </c>
      <c r="F66" s="42">
        <f>F65-F64</f>
        <v>0.29999999999999716</v>
      </c>
      <c r="G66" s="31">
        <f>AVERAGE(D66:F66)</f>
        <v>0.1999999999999981</v>
      </c>
      <c r="H66" s="25">
        <f>MIN(D66:F66)</f>
        <v>9.9999999999994316E-2</v>
      </c>
      <c r="I66" s="31"/>
      <c r="J66" s="32">
        <f>I65-H64</f>
        <v>0.70000000000000284</v>
      </c>
      <c r="K66" s="121"/>
      <c r="L66" s="106"/>
      <c r="M66" s="107"/>
      <c r="N66" s="107"/>
      <c r="O66" s="107"/>
      <c r="P66" s="108"/>
    </row>
    <row r="67" spans="1:16" ht="17.5" thickBot="1" x14ac:dyDescent="0.5">
      <c r="B67" s="109" t="s">
        <v>39</v>
      </c>
      <c r="C67" s="110"/>
      <c r="D67" s="43"/>
      <c r="E67" s="43"/>
      <c r="F67" s="43"/>
      <c r="G67" s="44" t="s">
        <v>40</v>
      </c>
      <c r="H67" s="45">
        <f>SUM(D67:F67)</f>
        <v>0</v>
      </c>
      <c r="I67" s="44"/>
      <c r="J67" s="46"/>
      <c r="K67" s="122"/>
      <c r="L67" s="111"/>
      <c r="M67" s="112"/>
      <c r="N67" s="112"/>
      <c r="O67" s="112"/>
      <c r="P67" s="113"/>
    </row>
    <row r="68" spans="1:16" ht="17.5" thickBot="1" x14ac:dyDescent="0.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45">
      <c r="B69" s="116" t="s">
        <v>50</v>
      </c>
      <c r="C69" s="118" t="s">
        <v>26</v>
      </c>
      <c r="D69" s="118"/>
      <c r="E69" s="118"/>
      <c r="F69" s="118"/>
      <c r="G69" s="118"/>
      <c r="H69" s="118"/>
      <c r="I69" s="118"/>
      <c r="J69" s="24"/>
      <c r="K69" s="118" t="s">
        <v>27</v>
      </c>
      <c r="L69" s="118"/>
      <c r="M69" s="118"/>
      <c r="N69" s="118" t="s">
        <v>28</v>
      </c>
      <c r="O69" s="118"/>
      <c r="P69" s="119"/>
    </row>
    <row r="70" spans="1:16" x14ac:dyDescent="0.45">
      <c r="B70" s="117"/>
      <c r="C70" s="25" t="s">
        <v>29</v>
      </c>
      <c r="D70" s="25" t="s">
        <v>30</v>
      </c>
      <c r="E70" s="25" t="s">
        <v>31</v>
      </c>
      <c r="F70" s="25" t="s">
        <v>32</v>
      </c>
      <c r="G70" s="25" t="s">
        <v>33</v>
      </c>
      <c r="H70" s="25" t="s">
        <v>34</v>
      </c>
      <c r="I70" s="25" t="s">
        <v>35</v>
      </c>
      <c r="J70" s="25" t="s">
        <v>36</v>
      </c>
      <c r="K70" s="25" t="s">
        <v>33</v>
      </c>
      <c r="L70" s="25" t="s">
        <v>34</v>
      </c>
      <c r="M70" s="25" t="s">
        <v>35</v>
      </c>
      <c r="N70" s="26" t="s">
        <v>33</v>
      </c>
      <c r="O70" s="26" t="s">
        <v>34</v>
      </c>
      <c r="P70" s="27" t="s">
        <v>35</v>
      </c>
    </row>
    <row r="71" spans="1:16" x14ac:dyDescent="0.45">
      <c r="A71" s="65">
        <v>1</v>
      </c>
      <c r="B71" s="28" t="s">
        <v>12</v>
      </c>
      <c r="C71" s="29">
        <v>4</v>
      </c>
      <c r="D71" s="30">
        <v>67.3</v>
      </c>
      <c r="E71" s="30">
        <v>67.900000000000006</v>
      </c>
      <c r="F71" s="30">
        <v>67.8</v>
      </c>
      <c r="G71" s="31">
        <f t="shared" ref="G71:G76" si="10">AVERAGE(D71:F71)</f>
        <v>67.666666666666671</v>
      </c>
      <c r="H71" s="25">
        <f>MIN(D71:F71)</f>
        <v>67.3</v>
      </c>
      <c r="I71" s="31">
        <f>MAX(D71:F71)</f>
        <v>67.900000000000006</v>
      </c>
      <c r="J71" s="32">
        <f>I71-H71</f>
        <v>0.60000000000000853</v>
      </c>
      <c r="K71" s="33">
        <f>AVERAGE(L71:M71)</f>
        <v>67.800000000000011</v>
      </c>
      <c r="L71" s="34">
        <v>66.900000000000006</v>
      </c>
      <c r="M71" s="34">
        <v>68.7</v>
      </c>
      <c r="N71" s="35">
        <f t="shared" ref="N71:P75" si="11">G71-K71</f>
        <v>-0.13333333333333997</v>
      </c>
      <c r="O71" s="35">
        <f t="shared" si="11"/>
        <v>0.39999999999999147</v>
      </c>
      <c r="P71" s="36">
        <f t="shared" si="11"/>
        <v>-0.79999999999999716</v>
      </c>
    </row>
    <row r="72" spans="1:16" x14ac:dyDescent="0.45">
      <c r="A72" s="65">
        <v>2</v>
      </c>
      <c r="B72" s="28"/>
      <c r="C72" s="29"/>
      <c r="D72" s="30">
        <v>67.2</v>
      </c>
      <c r="E72" s="30">
        <v>67.599999999999994</v>
      </c>
      <c r="F72" s="30">
        <v>67.5</v>
      </c>
      <c r="G72" s="31">
        <f t="shared" si="10"/>
        <v>67.433333333333337</v>
      </c>
      <c r="H72" s="25">
        <f>MIN(D72:F72)</f>
        <v>67.2</v>
      </c>
      <c r="I72" s="31">
        <f>MAX(D72:F72)</f>
        <v>67.599999999999994</v>
      </c>
      <c r="J72" s="32">
        <f>I72-H72</f>
        <v>0.39999999999999147</v>
      </c>
      <c r="K72" s="52">
        <f>AVERAGE(L72:M72)</f>
        <v>67.800000000000011</v>
      </c>
      <c r="L72" s="53">
        <v>66.900000000000006</v>
      </c>
      <c r="M72" s="53">
        <v>68.7</v>
      </c>
      <c r="N72" s="35">
        <f t="shared" si="11"/>
        <v>-0.36666666666667425</v>
      </c>
      <c r="O72" s="35">
        <f t="shared" si="11"/>
        <v>0.29999999999999716</v>
      </c>
      <c r="P72" s="36">
        <f t="shared" si="11"/>
        <v>-1.1000000000000085</v>
      </c>
    </row>
    <row r="73" spans="1:16" x14ac:dyDescent="0.45">
      <c r="A73" s="65">
        <v>3</v>
      </c>
      <c r="B73" s="28"/>
      <c r="C73" s="29"/>
      <c r="D73" s="30">
        <v>67.2</v>
      </c>
      <c r="E73" s="30">
        <v>67.5</v>
      </c>
      <c r="F73" s="30">
        <v>67.7</v>
      </c>
      <c r="G73" s="31">
        <f t="shared" si="10"/>
        <v>67.466666666666654</v>
      </c>
      <c r="H73" s="25">
        <f>MIN(D73:F73)</f>
        <v>67.2</v>
      </c>
      <c r="I73" s="31">
        <f>MAX(D73:F73)</f>
        <v>67.7</v>
      </c>
      <c r="J73" s="32">
        <f>I73-H73</f>
        <v>0.5</v>
      </c>
      <c r="K73" s="52">
        <f>AVERAGE(L73:M73)</f>
        <v>67.800000000000011</v>
      </c>
      <c r="L73" s="53">
        <v>66.900000000000006</v>
      </c>
      <c r="M73" s="53">
        <v>68.7</v>
      </c>
      <c r="N73" s="35">
        <f t="shared" si="11"/>
        <v>-0.33333333333335702</v>
      </c>
      <c r="O73" s="35">
        <f t="shared" si="11"/>
        <v>0.29999999999999716</v>
      </c>
      <c r="P73" s="36">
        <f t="shared" si="11"/>
        <v>-1</v>
      </c>
    </row>
    <row r="74" spans="1:16" x14ac:dyDescent="0.45">
      <c r="A74" s="65">
        <v>4</v>
      </c>
      <c r="B74" s="28"/>
      <c r="C74" s="29"/>
      <c r="D74" s="30">
        <v>67</v>
      </c>
      <c r="E74" s="30">
        <v>67.400000000000006</v>
      </c>
      <c r="F74" s="30">
        <v>67.2</v>
      </c>
      <c r="G74" s="31">
        <f t="shared" si="10"/>
        <v>67.2</v>
      </c>
      <c r="H74" s="31">
        <f>MIN(D74:F74)</f>
        <v>67</v>
      </c>
      <c r="I74" s="31">
        <f>MAX(D74:F74)</f>
        <v>67.400000000000006</v>
      </c>
      <c r="J74" s="32">
        <f>I74-H74</f>
        <v>0.40000000000000568</v>
      </c>
      <c r="K74" s="52">
        <f>AVERAGE(L74:M74)</f>
        <v>67.800000000000011</v>
      </c>
      <c r="L74" s="53">
        <v>66.900000000000006</v>
      </c>
      <c r="M74" s="53">
        <v>68.7</v>
      </c>
      <c r="N74" s="35">
        <f t="shared" si="11"/>
        <v>-0.60000000000000853</v>
      </c>
      <c r="O74" s="35">
        <f t="shared" si="11"/>
        <v>9.9999999999994316E-2</v>
      </c>
      <c r="P74" s="36">
        <f t="shared" si="11"/>
        <v>-1.2999999999999972</v>
      </c>
    </row>
    <row r="75" spans="1:16" x14ac:dyDescent="0.45">
      <c r="A75" s="65">
        <v>5</v>
      </c>
      <c r="B75" s="28"/>
      <c r="C75" s="29"/>
      <c r="D75" s="30">
        <v>67.3</v>
      </c>
      <c r="E75" s="30">
        <v>67.599999999999994</v>
      </c>
      <c r="F75" s="30">
        <v>67.7</v>
      </c>
      <c r="G75" s="31">
        <f t="shared" si="10"/>
        <v>67.533333333333317</v>
      </c>
      <c r="H75" s="25">
        <f>MIN(D75:F75)</f>
        <v>67.3</v>
      </c>
      <c r="I75" s="31">
        <f>MAX(D75:F75)</f>
        <v>67.7</v>
      </c>
      <c r="J75" s="32">
        <f>I75-H75</f>
        <v>0.40000000000000568</v>
      </c>
      <c r="K75" s="52">
        <f>AVERAGE(L75:M75)</f>
        <v>67.800000000000011</v>
      </c>
      <c r="L75" s="53">
        <v>66.900000000000006</v>
      </c>
      <c r="M75" s="53">
        <v>68.7</v>
      </c>
      <c r="N75" s="35">
        <f t="shared" si="11"/>
        <v>-0.26666666666669414</v>
      </c>
      <c r="O75" s="35">
        <f t="shared" si="11"/>
        <v>0.39999999999999147</v>
      </c>
      <c r="P75" s="36">
        <f t="shared" si="11"/>
        <v>-1</v>
      </c>
    </row>
    <row r="76" spans="1:16" x14ac:dyDescent="0.45">
      <c r="B76" s="104" t="s">
        <v>33</v>
      </c>
      <c r="C76" s="105"/>
      <c r="D76" s="25">
        <f>AVERAGE(D71:D75)</f>
        <v>67.2</v>
      </c>
      <c r="E76" s="25">
        <f>AVERAGE(E71:E75)</f>
        <v>67.599999999999994</v>
      </c>
      <c r="F76" s="25">
        <f>AVERAGE(F71:F75)</f>
        <v>67.58</v>
      </c>
      <c r="G76" s="32">
        <f t="shared" si="10"/>
        <v>67.459999999999994</v>
      </c>
      <c r="H76" s="31"/>
      <c r="I76" s="31"/>
      <c r="J76" s="32"/>
      <c r="K76" s="120" t="s">
        <v>37</v>
      </c>
      <c r="L76" s="39" t="s">
        <v>51</v>
      </c>
      <c r="M76" s="40"/>
      <c r="N76" s="40"/>
      <c r="O76" s="40"/>
      <c r="P76" s="41"/>
    </row>
    <row r="77" spans="1:16" x14ac:dyDescent="0.45">
      <c r="B77" s="104" t="s">
        <v>34</v>
      </c>
      <c r="C77" s="105"/>
      <c r="D77" s="25">
        <f>MIN(D71:D75)</f>
        <v>67</v>
      </c>
      <c r="E77" s="25">
        <f>MIN(E71:E75)</f>
        <v>67.400000000000006</v>
      </c>
      <c r="F77" s="25">
        <f>MIN(F71:F75)</f>
        <v>67.2</v>
      </c>
      <c r="G77" s="31"/>
      <c r="H77" s="32">
        <f>MIN(D77:F77)</f>
        <v>67</v>
      </c>
      <c r="I77" s="31"/>
      <c r="J77" s="32"/>
      <c r="K77" s="121"/>
      <c r="L77" s="106" t="s">
        <v>52</v>
      </c>
      <c r="M77" s="107"/>
      <c r="N77" s="107"/>
      <c r="O77" s="107"/>
      <c r="P77" s="108"/>
    </row>
    <row r="78" spans="1:16" x14ac:dyDescent="0.45">
      <c r="B78" s="104" t="s">
        <v>35</v>
      </c>
      <c r="C78" s="105"/>
      <c r="D78" s="25">
        <f>MAX(D71:D75)</f>
        <v>67.3</v>
      </c>
      <c r="E78" s="25">
        <f>MAX(E71:E75)</f>
        <v>67.900000000000006</v>
      </c>
      <c r="F78" s="25">
        <f>MAX(F71:F75)</f>
        <v>67.8</v>
      </c>
      <c r="G78" s="31"/>
      <c r="H78" s="25"/>
      <c r="I78" s="32">
        <f>MAX(D78:F78)</f>
        <v>67.900000000000006</v>
      </c>
      <c r="J78" s="32"/>
      <c r="K78" s="121"/>
      <c r="L78" s="106"/>
      <c r="M78" s="107"/>
      <c r="N78" s="107"/>
      <c r="O78" s="107"/>
      <c r="P78" s="108"/>
    </row>
    <row r="79" spans="1:16" x14ac:dyDescent="0.45">
      <c r="B79" s="104" t="s">
        <v>38</v>
      </c>
      <c r="C79" s="105"/>
      <c r="D79" s="42">
        <f>D78-D77</f>
        <v>0.29999999999999716</v>
      </c>
      <c r="E79" s="42">
        <f>E78-E77</f>
        <v>0.5</v>
      </c>
      <c r="F79" s="42">
        <f>F78-F77</f>
        <v>0.59999999999999432</v>
      </c>
      <c r="G79" s="31">
        <f>AVERAGE(D79:F79)</f>
        <v>0.46666666666666384</v>
      </c>
      <c r="H79" s="25">
        <f>MIN(D79:F79)</f>
        <v>0.29999999999999716</v>
      </c>
      <c r="I79" s="31"/>
      <c r="J79" s="32">
        <f>I78-H77</f>
        <v>0.90000000000000568</v>
      </c>
      <c r="K79" s="121"/>
      <c r="L79" s="106"/>
      <c r="M79" s="107"/>
      <c r="N79" s="107"/>
      <c r="O79" s="107"/>
      <c r="P79" s="108"/>
    </row>
    <row r="80" spans="1:16" ht="17.5" thickBot="1" x14ac:dyDescent="0.5">
      <c r="B80" s="109" t="s">
        <v>39</v>
      </c>
      <c r="C80" s="110"/>
      <c r="D80" s="43"/>
      <c r="E80" s="43"/>
      <c r="F80" s="43"/>
      <c r="G80" s="44" t="s">
        <v>40</v>
      </c>
      <c r="H80" s="45">
        <f>SUM(D80:F80)</f>
        <v>0</v>
      </c>
      <c r="I80" s="44"/>
      <c r="J80" s="46"/>
      <c r="K80" s="122"/>
      <c r="L80" s="111"/>
      <c r="M80" s="112"/>
      <c r="N80" s="112"/>
      <c r="O80" s="112"/>
      <c r="P80" s="113"/>
    </row>
    <row r="81" spans="1:16" ht="17.5" thickBot="1" x14ac:dyDescent="0.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45">
      <c r="B82" s="116" t="s">
        <v>53</v>
      </c>
      <c r="C82" s="118" t="s">
        <v>26</v>
      </c>
      <c r="D82" s="118"/>
      <c r="E82" s="118"/>
      <c r="F82" s="118"/>
      <c r="G82" s="118"/>
      <c r="H82" s="118"/>
      <c r="I82" s="118"/>
      <c r="J82" s="24"/>
      <c r="K82" s="118" t="s">
        <v>27</v>
      </c>
      <c r="L82" s="118"/>
      <c r="M82" s="118"/>
      <c r="N82" s="118" t="s">
        <v>28</v>
      </c>
      <c r="O82" s="118"/>
      <c r="P82" s="119"/>
    </row>
    <row r="83" spans="1:16" x14ac:dyDescent="0.45">
      <c r="B83" s="117"/>
      <c r="C83" s="25" t="s">
        <v>29</v>
      </c>
      <c r="D83" s="25" t="s">
        <v>30</v>
      </c>
      <c r="E83" s="25" t="s">
        <v>31</v>
      </c>
      <c r="F83" s="25" t="s">
        <v>32</v>
      </c>
      <c r="G83" s="25" t="s">
        <v>33</v>
      </c>
      <c r="H83" s="25" t="s">
        <v>34</v>
      </c>
      <c r="I83" s="25" t="s">
        <v>35</v>
      </c>
      <c r="J83" s="25" t="s">
        <v>36</v>
      </c>
      <c r="K83" s="25" t="s">
        <v>33</v>
      </c>
      <c r="L83" s="25" t="s">
        <v>34</v>
      </c>
      <c r="M83" s="25" t="s">
        <v>35</v>
      </c>
      <c r="N83" s="26" t="s">
        <v>33</v>
      </c>
      <c r="O83" s="26" t="s">
        <v>34</v>
      </c>
      <c r="P83" s="27" t="s">
        <v>35</v>
      </c>
    </row>
    <row r="84" spans="1:16" x14ac:dyDescent="0.45">
      <c r="A84" s="65">
        <v>1</v>
      </c>
      <c r="B84" s="28" t="s">
        <v>12</v>
      </c>
      <c r="C84" s="29">
        <v>4</v>
      </c>
      <c r="D84" s="30">
        <v>67</v>
      </c>
      <c r="E84" s="30">
        <v>67.7</v>
      </c>
      <c r="F84" s="30">
        <v>67.8</v>
      </c>
      <c r="G84" s="31">
        <f t="shared" ref="G84:G89" si="12">AVERAGE(D84:F84)</f>
        <v>67.5</v>
      </c>
      <c r="H84" s="25">
        <f>MIN(D84:F84)</f>
        <v>67</v>
      </c>
      <c r="I84" s="31">
        <f>MAX(D84:F84)</f>
        <v>67.8</v>
      </c>
      <c r="J84" s="32">
        <f>I84-H84</f>
        <v>0.79999999999999716</v>
      </c>
      <c r="K84" s="33">
        <f>AVERAGE(L84:M84)</f>
        <v>67.800000000000011</v>
      </c>
      <c r="L84" s="34">
        <v>66.900000000000006</v>
      </c>
      <c r="M84" s="34">
        <v>68.7</v>
      </c>
      <c r="N84" s="35">
        <f t="shared" ref="N84:P88" si="13">G84-K84</f>
        <v>-0.30000000000001137</v>
      </c>
      <c r="O84" s="35">
        <f t="shared" si="13"/>
        <v>9.9999999999994316E-2</v>
      </c>
      <c r="P84" s="36">
        <f t="shared" si="13"/>
        <v>-0.90000000000000568</v>
      </c>
    </row>
    <row r="85" spans="1:16" x14ac:dyDescent="0.45">
      <c r="A85" s="65">
        <v>2</v>
      </c>
      <c r="B85" s="28"/>
      <c r="C85" s="29"/>
      <c r="D85" s="30">
        <v>67.3</v>
      </c>
      <c r="E85" s="30">
        <v>67.5</v>
      </c>
      <c r="F85" s="30">
        <v>67.7</v>
      </c>
      <c r="G85" s="31">
        <f t="shared" si="12"/>
        <v>67.5</v>
      </c>
      <c r="H85" s="25">
        <f>MIN(D85:F85)</f>
        <v>67.3</v>
      </c>
      <c r="I85" s="31">
        <f>MAX(D85:F85)</f>
        <v>67.7</v>
      </c>
      <c r="J85" s="32">
        <f>I85-H85</f>
        <v>0.40000000000000568</v>
      </c>
      <c r="K85" s="52">
        <f>AVERAGE(L85:M85)</f>
        <v>67.800000000000011</v>
      </c>
      <c r="L85" s="53">
        <v>66.900000000000006</v>
      </c>
      <c r="M85" s="53">
        <v>68.7</v>
      </c>
      <c r="N85" s="35">
        <f t="shared" si="13"/>
        <v>-0.30000000000001137</v>
      </c>
      <c r="O85" s="35">
        <f t="shared" si="13"/>
        <v>0.39999999999999147</v>
      </c>
      <c r="P85" s="36">
        <f t="shared" si="13"/>
        <v>-1</v>
      </c>
    </row>
    <row r="86" spans="1:16" x14ac:dyDescent="0.45">
      <c r="A86" s="65">
        <v>3</v>
      </c>
      <c r="B86" s="28"/>
      <c r="C86" s="29"/>
      <c r="D86" s="30">
        <v>67.3</v>
      </c>
      <c r="E86" s="30">
        <v>67.400000000000006</v>
      </c>
      <c r="F86" s="30">
        <v>67.5</v>
      </c>
      <c r="G86" s="31">
        <f t="shared" si="12"/>
        <v>67.399999999999991</v>
      </c>
      <c r="H86" s="25">
        <f>MIN(D86:F86)</f>
        <v>67.3</v>
      </c>
      <c r="I86" s="31">
        <f>MAX(D86:F86)</f>
        <v>67.5</v>
      </c>
      <c r="J86" s="32">
        <f>I86-H86</f>
        <v>0.20000000000000284</v>
      </c>
      <c r="K86" s="52">
        <f>AVERAGE(L86:M86)</f>
        <v>67.800000000000011</v>
      </c>
      <c r="L86" s="53">
        <v>66.900000000000006</v>
      </c>
      <c r="M86" s="53">
        <v>68.7</v>
      </c>
      <c r="N86" s="35">
        <f t="shared" si="13"/>
        <v>-0.4000000000000199</v>
      </c>
      <c r="O86" s="35">
        <f t="shared" si="13"/>
        <v>0.39999999999999147</v>
      </c>
      <c r="P86" s="36">
        <f t="shared" si="13"/>
        <v>-1.2000000000000028</v>
      </c>
    </row>
    <row r="87" spans="1:16" x14ac:dyDescent="0.45">
      <c r="A87" s="65">
        <v>4</v>
      </c>
      <c r="B87" s="28"/>
      <c r="C87" s="29"/>
      <c r="D87" s="30">
        <v>67.2</v>
      </c>
      <c r="E87" s="30">
        <v>67.400000000000006</v>
      </c>
      <c r="F87" s="30">
        <v>67.400000000000006</v>
      </c>
      <c r="G87" s="31">
        <f t="shared" si="12"/>
        <v>67.333333333333343</v>
      </c>
      <c r="H87" s="31">
        <f>MIN(D87:F87)</f>
        <v>67.2</v>
      </c>
      <c r="I87" s="31">
        <f>MAX(D87:F87)</f>
        <v>67.400000000000006</v>
      </c>
      <c r="J87" s="32">
        <f>I87-H87</f>
        <v>0.20000000000000284</v>
      </c>
      <c r="K87" s="52">
        <f>AVERAGE(L87:M87)</f>
        <v>67.800000000000011</v>
      </c>
      <c r="L87" s="53">
        <v>66.900000000000006</v>
      </c>
      <c r="M87" s="53">
        <v>68.7</v>
      </c>
      <c r="N87" s="35">
        <f t="shared" si="13"/>
        <v>-0.46666666666666856</v>
      </c>
      <c r="O87" s="35">
        <f t="shared" si="13"/>
        <v>0.29999999999999716</v>
      </c>
      <c r="P87" s="36">
        <f t="shared" si="13"/>
        <v>-1.2999999999999972</v>
      </c>
    </row>
    <row r="88" spans="1:16" x14ac:dyDescent="0.45">
      <c r="A88" s="65">
        <v>5</v>
      </c>
      <c r="B88" s="28"/>
      <c r="C88" s="29"/>
      <c r="D88" s="30">
        <v>67.099999999999994</v>
      </c>
      <c r="E88" s="30">
        <v>67.400000000000006</v>
      </c>
      <c r="F88" s="30">
        <v>67.2</v>
      </c>
      <c r="G88" s="31">
        <f t="shared" si="12"/>
        <v>67.233333333333334</v>
      </c>
      <c r="H88" s="25">
        <f>MIN(D88:F88)</f>
        <v>67.099999999999994</v>
      </c>
      <c r="I88" s="31">
        <f>MAX(D88:F88)</f>
        <v>67.400000000000006</v>
      </c>
      <c r="J88" s="32">
        <f>I88-H88</f>
        <v>0.30000000000001137</v>
      </c>
      <c r="K88" s="52">
        <f>AVERAGE(L88:M88)</f>
        <v>67.800000000000011</v>
      </c>
      <c r="L88" s="53">
        <v>66.900000000000006</v>
      </c>
      <c r="M88" s="53">
        <v>68.7</v>
      </c>
      <c r="N88" s="35">
        <f t="shared" si="13"/>
        <v>-0.56666666666667709</v>
      </c>
      <c r="O88" s="35">
        <f t="shared" si="13"/>
        <v>0.19999999999998863</v>
      </c>
      <c r="P88" s="36">
        <f t="shared" si="13"/>
        <v>-1.2999999999999972</v>
      </c>
    </row>
    <row r="89" spans="1:16" x14ac:dyDescent="0.45">
      <c r="B89" s="104" t="s">
        <v>33</v>
      </c>
      <c r="C89" s="105"/>
      <c r="D89" s="25">
        <f>AVERAGE(D84:D88)</f>
        <v>67.179999999999993</v>
      </c>
      <c r="E89" s="25">
        <f>AVERAGE(E84:E88)</f>
        <v>67.47999999999999</v>
      </c>
      <c r="F89" s="25">
        <f>AVERAGE(F84:F88)</f>
        <v>67.52</v>
      </c>
      <c r="G89" s="32">
        <f t="shared" si="12"/>
        <v>67.393333333333317</v>
      </c>
      <c r="H89" s="31"/>
      <c r="I89" s="31"/>
      <c r="J89" s="32"/>
      <c r="K89" s="120" t="s">
        <v>37</v>
      </c>
      <c r="L89" s="39" t="s">
        <v>54</v>
      </c>
      <c r="M89" s="40"/>
      <c r="N89" s="40"/>
      <c r="O89" s="40"/>
      <c r="P89" s="41"/>
    </row>
    <row r="90" spans="1:16" x14ac:dyDescent="0.45">
      <c r="B90" s="104" t="s">
        <v>34</v>
      </c>
      <c r="C90" s="105"/>
      <c r="D90" s="25">
        <f>MIN(D84:D88)</f>
        <v>67</v>
      </c>
      <c r="E90" s="25">
        <f>MIN(E84:E88)</f>
        <v>67.400000000000006</v>
      </c>
      <c r="F90" s="25">
        <f>MIN(F84:F88)</f>
        <v>67.2</v>
      </c>
      <c r="G90" s="31"/>
      <c r="H90" s="32">
        <f>MIN(D90:F90)</f>
        <v>67</v>
      </c>
      <c r="I90" s="31"/>
      <c r="J90" s="32"/>
      <c r="K90" s="121"/>
      <c r="L90" s="106" t="s">
        <v>55</v>
      </c>
      <c r="M90" s="107"/>
      <c r="N90" s="107"/>
      <c r="O90" s="107"/>
      <c r="P90" s="108"/>
    </row>
    <row r="91" spans="1:16" x14ac:dyDescent="0.45">
      <c r="B91" s="104" t="s">
        <v>35</v>
      </c>
      <c r="C91" s="105"/>
      <c r="D91" s="25">
        <f>MAX(D84:D88)</f>
        <v>67.3</v>
      </c>
      <c r="E91" s="25">
        <f>MAX(E84:E88)</f>
        <v>67.7</v>
      </c>
      <c r="F91" s="25">
        <f>MAX(F84:F88)</f>
        <v>67.8</v>
      </c>
      <c r="G91" s="31"/>
      <c r="H91" s="25"/>
      <c r="I91" s="32">
        <f>MAX(D91:F91)</f>
        <v>67.8</v>
      </c>
      <c r="J91" s="32"/>
      <c r="K91" s="121"/>
      <c r="L91" s="106"/>
      <c r="M91" s="107"/>
      <c r="N91" s="107"/>
      <c r="O91" s="107"/>
      <c r="P91" s="108"/>
    </row>
    <row r="92" spans="1:16" x14ac:dyDescent="0.45">
      <c r="B92" s="104" t="s">
        <v>38</v>
      </c>
      <c r="C92" s="105"/>
      <c r="D92" s="42">
        <f>D91-D90</f>
        <v>0.29999999999999716</v>
      </c>
      <c r="E92" s="42">
        <f>E91-E90</f>
        <v>0.29999999999999716</v>
      </c>
      <c r="F92" s="42">
        <f>F91-F90</f>
        <v>0.59999999999999432</v>
      </c>
      <c r="G92" s="31">
        <f>AVERAGE(D92:F92)</f>
        <v>0.39999999999999619</v>
      </c>
      <c r="H92" s="25">
        <f>MIN(D92:F92)</f>
        <v>0.29999999999999716</v>
      </c>
      <c r="I92" s="31"/>
      <c r="J92" s="32">
        <f>I91-H90</f>
        <v>0.79999999999999716</v>
      </c>
      <c r="K92" s="121"/>
      <c r="L92" s="106"/>
      <c r="M92" s="107"/>
      <c r="N92" s="107"/>
      <c r="O92" s="107"/>
      <c r="P92" s="108"/>
    </row>
    <row r="93" spans="1:16" ht="17.5" thickBot="1" x14ac:dyDescent="0.5">
      <c r="B93" s="109" t="s">
        <v>39</v>
      </c>
      <c r="C93" s="110"/>
      <c r="D93" s="43"/>
      <c r="E93" s="43"/>
      <c r="F93" s="43"/>
      <c r="G93" s="44" t="s">
        <v>40</v>
      </c>
      <c r="H93" s="45">
        <f>SUM(D93:F93)</f>
        <v>0</v>
      </c>
      <c r="I93" s="44"/>
      <c r="J93" s="46"/>
      <c r="K93" s="122"/>
      <c r="L93" s="111"/>
      <c r="M93" s="112"/>
      <c r="N93" s="112"/>
      <c r="O93" s="112"/>
      <c r="P93" s="113"/>
    </row>
    <row r="94" spans="1:16" ht="17.5" thickBot="1" x14ac:dyDescent="0.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45">
      <c r="B95" s="116" t="s">
        <v>56</v>
      </c>
      <c r="C95" s="118" t="s">
        <v>26</v>
      </c>
      <c r="D95" s="118"/>
      <c r="E95" s="118"/>
      <c r="F95" s="118"/>
      <c r="G95" s="118"/>
      <c r="H95" s="118"/>
      <c r="I95" s="118"/>
      <c r="J95" s="24"/>
      <c r="K95" s="118" t="s">
        <v>27</v>
      </c>
      <c r="L95" s="118"/>
      <c r="M95" s="118"/>
      <c r="N95" s="118" t="s">
        <v>28</v>
      </c>
      <c r="O95" s="118"/>
      <c r="P95" s="119"/>
    </row>
    <row r="96" spans="1:16" x14ac:dyDescent="0.45">
      <c r="B96" s="117"/>
      <c r="C96" s="25" t="s">
        <v>29</v>
      </c>
      <c r="D96" s="25" t="s">
        <v>30</v>
      </c>
      <c r="E96" s="25" t="s">
        <v>31</v>
      </c>
      <c r="F96" s="25" t="s">
        <v>32</v>
      </c>
      <c r="G96" s="25" t="s">
        <v>33</v>
      </c>
      <c r="H96" s="25" t="s">
        <v>34</v>
      </c>
      <c r="I96" s="25" t="s">
        <v>35</v>
      </c>
      <c r="J96" s="25" t="s">
        <v>36</v>
      </c>
      <c r="K96" s="25" t="s">
        <v>33</v>
      </c>
      <c r="L96" s="25" t="s">
        <v>34</v>
      </c>
      <c r="M96" s="25" t="s">
        <v>35</v>
      </c>
      <c r="N96" s="26" t="s">
        <v>33</v>
      </c>
      <c r="O96" s="26" t="s">
        <v>34</v>
      </c>
      <c r="P96" s="27" t="s">
        <v>35</v>
      </c>
    </row>
    <row r="97" spans="1:16" x14ac:dyDescent="0.45">
      <c r="A97" s="65">
        <v>1</v>
      </c>
      <c r="B97" s="28" t="s">
        <v>12</v>
      </c>
      <c r="C97" s="29">
        <v>4</v>
      </c>
      <c r="D97" s="30">
        <v>67.400000000000006</v>
      </c>
      <c r="E97" s="30">
        <v>67.400000000000006</v>
      </c>
      <c r="F97" s="30">
        <v>67.5</v>
      </c>
      <c r="G97" s="31">
        <f t="shared" ref="G97:G102" si="14">AVERAGE(D97:F97)</f>
        <v>67.433333333333337</v>
      </c>
      <c r="H97" s="25">
        <f>MIN(D97:F97)</f>
        <v>67.400000000000006</v>
      </c>
      <c r="I97" s="31">
        <f>MAX(D97:F97)</f>
        <v>67.5</v>
      </c>
      <c r="J97" s="32">
        <f>I97-H97</f>
        <v>9.9999999999994316E-2</v>
      </c>
      <c r="K97" s="33">
        <f>AVERAGE(L97:M97)</f>
        <v>67.800000000000011</v>
      </c>
      <c r="L97" s="34">
        <v>66.900000000000006</v>
      </c>
      <c r="M97" s="34">
        <v>68.7</v>
      </c>
      <c r="N97" s="35">
        <f t="shared" ref="N97:P101" si="15">G97-K97</f>
        <v>-0.36666666666667425</v>
      </c>
      <c r="O97" s="35">
        <f t="shared" si="15"/>
        <v>0.5</v>
      </c>
      <c r="P97" s="36">
        <f t="shared" si="15"/>
        <v>-1.2000000000000028</v>
      </c>
    </row>
    <row r="98" spans="1:16" x14ac:dyDescent="0.45">
      <c r="A98" s="65">
        <v>2</v>
      </c>
      <c r="B98" s="28"/>
      <c r="C98" s="29"/>
      <c r="D98" s="30">
        <v>67.2</v>
      </c>
      <c r="E98" s="30">
        <v>67.5</v>
      </c>
      <c r="F98" s="30">
        <v>67.5</v>
      </c>
      <c r="G98" s="31">
        <f t="shared" si="14"/>
        <v>67.399999999999991</v>
      </c>
      <c r="H98" s="25">
        <f>MIN(D98:F98)</f>
        <v>67.2</v>
      </c>
      <c r="I98" s="31">
        <f>MAX(D98:F98)</f>
        <v>67.5</v>
      </c>
      <c r="J98" s="32">
        <f>I98-H98</f>
        <v>0.29999999999999716</v>
      </c>
      <c r="K98" s="52">
        <f>AVERAGE(L98:M98)</f>
        <v>67.800000000000011</v>
      </c>
      <c r="L98" s="53">
        <v>66.900000000000006</v>
      </c>
      <c r="M98" s="53">
        <v>68.7</v>
      </c>
      <c r="N98" s="35">
        <f t="shared" si="15"/>
        <v>-0.4000000000000199</v>
      </c>
      <c r="O98" s="35">
        <f t="shared" si="15"/>
        <v>0.29999999999999716</v>
      </c>
      <c r="P98" s="36">
        <f t="shared" si="15"/>
        <v>-1.2000000000000028</v>
      </c>
    </row>
    <row r="99" spans="1:16" x14ac:dyDescent="0.45">
      <c r="A99" s="65">
        <v>3</v>
      </c>
      <c r="B99" s="28"/>
      <c r="C99" s="29"/>
      <c r="D99" s="30">
        <v>67.2</v>
      </c>
      <c r="E99" s="30">
        <v>67.5</v>
      </c>
      <c r="F99" s="30">
        <v>67.400000000000006</v>
      </c>
      <c r="G99" s="31">
        <f t="shared" si="14"/>
        <v>67.36666666666666</v>
      </c>
      <c r="H99" s="25">
        <f>MIN(D99:F99)</f>
        <v>67.2</v>
      </c>
      <c r="I99" s="31">
        <f>MAX(D99:F99)</f>
        <v>67.5</v>
      </c>
      <c r="J99" s="32">
        <f>I99-H99</f>
        <v>0.29999999999999716</v>
      </c>
      <c r="K99" s="52">
        <f>AVERAGE(L99:M99)</f>
        <v>67.800000000000011</v>
      </c>
      <c r="L99" s="53">
        <v>66.900000000000006</v>
      </c>
      <c r="M99" s="53">
        <v>68.7</v>
      </c>
      <c r="N99" s="35">
        <f t="shared" si="15"/>
        <v>-0.43333333333335133</v>
      </c>
      <c r="O99" s="35">
        <f t="shared" si="15"/>
        <v>0.29999999999999716</v>
      </c>
      <c r="P99" s="36">
        <f t="shared" si="15"/>
        <v>-1.2000000000000028</v>
      </c>
    </row>
    <row r="100" spans="1:16" x14ac:dyDescent="0.45">
      <c r="A100" s="65">
        <v>4</v>
      </c>
      <c r="B100" s="28"/>
      <c r="C100" s="29"/>
      <c r="D100" s="30">
        <v>67.2</v>
      </c>
      <c r="E100" s="30">
        <v>67.5</v>
      </c>
      <c r="F100" s="30">
        <v>67.599999999999994</v>
      </c>
      <c r="G100" s="31">
        <f t="shared" si="14"/>
        <v>67.433333333333323</v>
      </c>
      <c r="H100" s="31">
        <f>MIN(D100:F100)</f>
        <v>67.2</v>
      </c>
      <c r="I100" s="31">
        <f>MAX(D100:F100)</f>
        <v>67.599999999999994</v>
      </c>
      <c r="J100" s="32">
        <f>I100-H100</f>
        <v>0.39999999999999147</v>
      </c>
      <c r="K100" s="52">
        <f>AVERAGE(L100:M100)</f>
        <v>67.800000000000011</v>
      </c>
      <c r="L100" s="53">
        <v>66.900000000000006</v>
      </c>
      <c r="M100" s="53">
        <v>68.7</v>
      </c>
      <c r="N100" s="35">
        <f t="shared" si="15"/>
        <v>-0.36666666666668846</v>
      </c>
      <c r="O100" s="35">
        <f t="shared" si="15"/>
        <v>0.29999999999999716</v>
      </c>
      <c r="P100" s="36">
        <f t="shared" si="15"/>
        <v>-1.1000000000000085</v>
      </c>
    </row>
    <row r="101" spans="1:16" x14ac:dyDescent="0.45">
      <c r="A101" s="65">
        <v>5</v>
      </c>
      <c r="B101" s="28"/>
      <c r="C101" s="29"/>
      <c r="D101" s="30">
        <v>67.3</v>
      </c>
      <c r="E101" s="30">
        <v>67.8</v>
      </c>
      <c r="F101" s="30">
        <v>67.599999999999994</v>
      </c>
      <c r="G101" s="31">
        <f t="shared" si="14"/>
        <v>67.566666666666663</v>
      </c>
      <c r="H101" s="25">
        <f>MIN(D101:F101)</f>
        <v>67.3</v>
      </c>
      <c r="I101" s="31">
        <f>MAX(D101:F101)</f>
        <v>67.8</v>
      </c>
      <c r="J101" s="32">
        <f>I101-H101</f>
        <v>0.5</v>
      </c>
      <c r="K101" s="52">
        <f>AVERAGE(L101:M101)</f>
        <v>67.800000000000011</v>
      </c>
      <c r="L101" s="53">
        <v>66.900000000000006</v>
      </c>
      <c r="M101" s="53">
        <v>68.7</v>
      </c>
      <c r="N101" s="35">
        <f t="shared" si="15"/>
        <v>-0.23333333333334849</v>
      </c>
      <c r="O101" s="35">
        <f t="shared" si="15"/>
        <v>0.39999999999999147</v>
      </c>
      <c r="P101" s="36">
        <f t="shared" si="15"/>
        <v>-0.90000000000000568</v>
      </c>
    </row>
    <row r="102" spans="1:16" x14ac:dyDescent="0.45">
      <c r="B102" s="104" t="s">
        <v>33</v>
      </c>
      <c r="C102" s="105"/>
      <c r="D102" s="25">
        <f>AVERAGE(D97:D101)</f>
        <v>67.260000000000005</v>
      </c>
      <c r="E102" s="25">
        <f>AVERAGE(E97:E101)</f>
        <v>67.539999999999992</v>
      </c>
      <c r="F102" s="25">
        <f>AVERAGE(F97:F101)</f>
        <v>67.52000000000001</v>
      </c>
      <c r="G102" s="32">
        <f t="shared" si="14"/>
        <v>67.440000000000012</v>
      </c>
      <c r="H102" s="31"/>
      <c r="I102" s="31"/>
      <c r="J102" s="32"/>
      <c r="K102" s="120" t="s">
        <v>37</v>
      </c>
      <c r="L102" s="39" t="s">
        <v>57</v>
      </c>
      <c r="M102" s="40"/>
      <c r="N102" s="40"/>
      <c r="O102" s="40"/>
      <c r="P102" s="41"/>
    </row>
    <row r="103" spans="1:16" x14ac:dyDescent="0.45">
      <c r="B103" s="104" t="s">
        <v>34</v>
      </c>
      <c r="C103" s="105"/>
      <c r="D103" s="25">
        <f>MIN(D97:D101)</f>
        <v>67.2</v>
      </c>
      <c r="E103" s="25">
        <f>MIN(E97:E101)</f>
        <v>67.400000000000006</v>
      </c>
      <c r="F103" s="25">
        <f>MIN(F97:F101)</f>
        <v>67.400000000000006</v>
      </c>
      <c r="G103" s="31"/>
      <c r="H103" s="32">
        <f>MIN(D103:F103)</f>
        <v>67.2</v>
      </c>
      <c r="I103" s="31"/>
      <c r="J103" s="32"/>
      <c r="K103" s="121"/>
      <c r="L103" s="106" t="s">
        <v>58</v>
      </c>
      <c r="M103" s="107"/>
      <c r="N103" s="107"/>
      <c r="O103" s="107"/>
      <c r="P103" s="108"/>
    </row>
    <row r="104" spans="1:16" x14ac:dyDescent="0.45">
      <c r="B104" s="104" t="s">
        <v>35</v>
      </c>
      <c r="C104" s="105"/>
      <c r="D104" s="25">
        <f>MAX(D97:D101)</f>
        <v>67.400000000000006</v>
      </c>
      <c r="E104" s="25">
        <f>MAX(E97:E101)</f>
        <v>67.8</v>
      </c>
      <c r="F104" s="25">
        <f>MAX(F97:F101)</f>
        <v>67.599999999999994</v>
      </c>
      <c r="G104" s="31"/>
      <c r="H104" s="25"/>
      <c r="I104" s="32">
        <f>MAX(D104:F104)</f>
        <v>67.8</v>
      </c>
      <c r="J104" s="32"/>
      <c r="K104" s="121"/>
      <c r="L104" s="123"/>
      <c r="M104" s="124"/>
      <c r="N104" s="124"/>
      <c r="O104" s="124"/>
      <c r="P104" s="125"/>
    </row>
    <row r="105" spans="1:16" x14ac:dyDescent="0.45">
      <c r="B105" s="104" t="s">
        <v>38</v>
      </c>
      <c r="C105" s="105"/>
      <c r="D105" s="42">
        <f>D104-D103</f>
        <v>0.20000000000000284</v>
      </c>
      <c r="E105" s="42">
        <f>E104-E103</f>
        <v>0.39999999999999147</v>
      </c>
      <c r="F105" s="42">
        <f>F104-F103</f>
        <v>0.19999999999998863</v>
      </c>
      <c r="G105" s="31">
        <f>AVERAGE(D105:F105)</f>
        <v>0.266666666666661</v>
      </c>
      <c r="H105" s="25">
        <f>MIN(D105:F105)</f>
        <v>0.19999999999998863</v>
      </c>
      <c r="I105" s="31"/>
      <c r="J105" s="32">
        <f>I104-H103</f>
        <v>0.59999999999999432</v>
      </c>
      <c r="K105" s="121"/>
      <c r="L105" s="106"/>
      <c r="M105" s="107"/>
      <c r="N105" s="107"/>
      <c r="O105" s="107"/>
      <c r="P105" s="108"/>
    </row>
    <row r="106" spans="1:16" ht="17.5" thickBot="1" x14ac:dyDescent="0.5">
      <c r="B106" s="109" t="s">
        <v>39</v>
      </c>
      <c r="C106" s="110"/>
      <c r="D106" s="43"/>
      <c r="E106" s="43"/>
      <c r="F106" s="43"/>
      <c r="G106" s="44" t="s">
        <v>40</v>
      </c>
      <c r="H106" s="45">
        <f>SUM(D106:F106)</f>
        <v>0</v>
      </c>
      <c r="I106" s="44"/>
      <c r="J106" s="46"/>
      <c r="K106" s="122"/>
      <c r="L106" s="111"/>
      <c r="M106" s="112"/>
      <c r="N106" s="112"/>
      <c r="O106" s="112"/>
      <c r="P106" s="113"/>
    </row>
    <row r="107" spans="1:16" ht="17.5" thickBot="1" x14ac:dyDescent="0.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45">
      <c r="B108" s="116" t="s">
        <v>59</v>
      </c>
      <c r="C108" s="118" t="s">
        <v>26</v>
      </c>
      <c r="D108" s="118"/>
      <c r="E108" s="118"/>
      <c r="F108" s="118"/>
      <c r="G108" s="118"/>
      <c r="H108" s="118"/>
      <c r="I108" s="118"/>
      <c r="J108" s="24"/>
      <c r="K108" s="118" t="s">
        <v>27</v>
      </c>
      <c r="L108" s="118"/>
      <c r="M108" s="118"/>
      <c r="N108" s="118" t="s">
        <v>28</v>
      </c>
      <c r="O108" s="118"/>
      <c r="P108" s="119"/>
    </row>
    <row r="109" spans="1:16" x14ac:dyDescent="0.45">
      <c r="B109" s="117"/>
      <c r="C109" s="25" t="s">
        <v>29</v>
      </c>
      <c r="D109" s="25" t="s">
        <v>30</v>
      </c>
      <c r="E109" s="25" t="s">
        <v>31</v>
      </c>
      <c r="F109" s="25" t="s">
        <v>32</v>
      </c>
      <c r="G109" s="25" t="s">
        <v>33</v>
      </c>
      <c r="H109" s="25" t="s">
        <v>34</v>
      </c>
      <c r="I109" s="25" t="s">
        <v>35</v>
      </c>
      <c r="J109" s="25" t="s">
        <v>36</v>
      </c>
      <c r="K109" s="25" t="s">
        <v>33</v>
      </c>
      <c r="L109" s="25" t="s">
        <v>34</v>
      </c>
      <c r="M109" s="25" t="s">
        <v>35</v>
      </c>
      <c r="N109" s="26" t="s">
        <v>33</v>
      </c>
      <c r="O109" s="26" t="s">
        <v>34</v>
      </c>
      <c r="P109" s="27" t="s">
        <v>35</v>
      </c>
    </row>
    <row r="110" spans="1:16" x14ac:dyDescent="0.45">
      <c r="A110" s="65">
        <v>1</v>
      </c>
      <c r="B110" s="28" t="s">
        <v>12</v>
      </c>
      <c r="C110" s="29">
        <v>4</v>
      </c>
      <c r="D110" s="30">
        <v>67.400000000000006</v>
      </c>
      <c r="E110" s="30">
        <v>67.599999999999994</v>
      </c>
      <c r="F110" s="30">
        <v>67.599999999999994</v>
      </c>
      <c r="G110" s="31">
        <f t="shared" ref="G110:G115" si="16">AVERAGE(D110:F110)</f>
        <v>67.533333333333331</v>
      </c>
      <c r="H110" s="25">
        <f>MIN(D110:F110)</f>
        <v>67.400000000000006</v>
      </c>
      <c r="I110" s="31">
        <f>MAX(D110:F110)</f>
        <v>67.599999999999994</v>
      </c>
      <c r="J110" s="32">
        <f>I110-H110</f>
        <v>0.19999999999998863</v>
      </c>
      <c r="K110" s="33">
        <f>AVERAGE(L110:M110)</f>
        <v>67.800000000000011</v>
      </c>
      <c r="L110" s="34">
        <v>66.900000000000006</v>
      </c>
      <c r="M110" s="34">
        <v>68.7</v>
      </c>
      <c r="N110" s="35">
        <f t="shared" ref="N110:P114" si="17">G110-K110</f>
        <v>-0.26666666666667993</v>
      </c>
      <c r="O110" s="35">
        <f t="shared" si="17"/>
        <v>0.5</v>
      </c>
      <c r="P110" s="36">
        <f t="shared" si="17"/>
        <v>-1.1000000000000085</v>
      </c>
    </row>
    <row r="111" spans="1:16" x14ac:dyDescent="0.45">
      <c r="A111" s="65">
        <v>2</v>
      </c>
      <c r="B111" s="28"/>
      <c r="C111" s="29"/>
      <c r="D111" s="30">
        <v>67.3</v>
      </c>
      <c r="E111" s="30">
        <v>67.5</v>
      </c>
      <c r="F111" s="30">
        <v>67.599999999999994</v>
      </c>
      <c r="G111" s="31">
        <f t="shared" si="16"/>
        <v>67.466666666666669</v>
      </c>
      <c r="H111" s="25">
        <f>MIN(D111:F111)</f>
        <v>67.3</v>
      </c>
      <c r="I111" s="31">
        <f>MAX(D111:F111)</f>
        <v>67.599999999999994</v>
      </c>
      <c r="J111" s="32">
        <f>I111-H111</f>
        <v>0.29999999999999716</v>
      </c>
      <c r="K111" s="52">
        <f>AVERAGE(L111:M111)</f>
        <v>67.800000000000011</v>
      </c>
      <c r="L111" s="53">
        <v>66.900000000000006</v>
      </c>
      <c r="M111" s="53">
        <v>68.7</v>
      </c>
      <c r="N111" s="35">
        <f t="shared" si="17"/>
        <v>-0.33333333333334281</v>
      </c>
      <c r="O111" s="35">
        <f t="shared" si="17"/>
        <v>0.39999999999999147</v>
      </c>
      <c r="P111" s="36">
        <f t="shared" si="17"/>
        <v>-1.1000000000000085</v>
      </c>
    </row>
    <row r="112" spans="1:16" x14ac:dyDescent="0.45">
      <c r="A112" s="65">
        <v>3</v>
      </c>
      <c r="B112" s="28"/>
      <c r="C112" s="29"/>
      <c r="D112" s="30">
        <v>67.400000000000006</v>
      </c>
      <c r="E112" s="30">
        <v>67.599999999999994</v>
      </c>
      <c r="F112" s="30">
        <v>67.599999999999994</v>
      </c>
      <c r="G112" s="31">
        <f t="shared" si="16"/>
        <v>67.533333333333331</v>
      </c>
      <c r="H112" s="25">
        <f>MIN(D112:F112)</f>
        <v>67.400000000000006</v>
      </c>
      <c r="I112" s="31">
        <f>MAX(D112:F112)</f>
        <v>67.599999999999994</v>
      </c>
      <c r="J112" s="32">
        <f>I112-H112</f>
        <v>0.19999999999998863</v>
      </c>
      <c r="K112" s="52">
        <f>AVERAGE(L112:M112)</f>
        <v>67.800000000000011</v>
      </c>
      <c r="L112" s="53">
        <v>66.900000000000006</v>
      </c>
      <c r="M112" s="53">
        <v>68.7</v>
      </c>
      <c r="N112" s="35">
        <f t="shared" si="17"/>
        <v>-0.26666666666667993</v>
      </c>
      <c r="O112" s="35">
        <f t="shared" si="17"/>
        <v>0.5</v>
      </c>
      <c r="P112" s="36">
        <f t="shared" si="17"/>
        <v>-1.1000000000000085</v>
      </c>
    </row>
    <row r="113" spans="1:16" x14ac:dyDescent="0.45">
      <c r="A113" s="65">
        <v>4</v>
      </c>
      <c r="B113" s="28"/>
      <c r="C113" s="29"/>
      <c r="D113" s="30">
        <v>67.099999999999994</v>
      </c>
      <c r="E113" s="30">
        <v>67.5</v>
      </c>
      <c r="F113" s="30">
        <v>67.599999999999994</v>
      </c>
      <c r="G113" s="31">
        <f t="shared" si="16"/>
        <v>67.399999999999991</v>
      </c>
      <c r="H113" s="31">
        <f>MIN(D113:F113)</f>
        <v>67.099999999999994</v>
      </c>
      <c r="I113" s="31">
        <f>MAX(D113:F113)</f>
        <v>67.599999999999994</v>
      </c>
      <c r="J113" s="32">
        <f>I113-H113</f>
        <v>0.5</v>
      </c>
      <c r="K113" s="52">
        <f>AVERAGE(L113:M113)</f>
        <v>67.800000000000011</v>
      </c>
      <c r="L113" s="53">
        <v>66.900000000000006</v>
      </c>
      <c r="M113" s="53">
        <v>68.7</v>
      </c>
      <c r="N113" s="35">
        <f t="shared" si="17"/>
        <v>-0.4000000000000199</v>
      </c>
      <c r="O113" s="35">
        <f t="shared" si="17"/>
        <v>0.19999999999998863</v>
      </c>
      <c r="P113" s="36">
        <f t="shared" si="17"/>
        <v>-1.1000000000000085</v>
      </c>
    </row>
    <row r="114" spans="1:16" x14ac:dyDescent="0.45">
      <c r="A114" s="65">
        <v>5</v>
      </c>
      <c r="B114" s="28"/>
      <c r="C114" s="29"/>
      <c r="D114" s="30">
        <v>67.400000000000006</v>
      </c>
      <c r="E114" s="30">
        <v>67.599999999999994</v>
      </c>
      <c r="F114" s="30">
        <v>67.599999999999994</v>
      </c>
      <c r="G114" s="31">
        <f t="shared" si="16"/>
        <v>67.533333333333331</v>
      </c>
      <c r="H114" s="25">
        <f>MIN(D114:F114)</f>
        <v>67.400000000000006</v>
      </c>
      <c r="I114" s="31">
        <f>MAX(D114:F114)</f>
        <v>67.599999999999994</v>
      </c>
      <c r="J114" s="32">
        <f>I114-H114</f>
        <v>0.19999999999998863</v>
      </c>
      <c r="K114" s="52">
        <f>AVERAGE(L114:M114)</f>
        <v>67.800000000000011</v>
      </c>
      <c r="L114" s="53">
        <v>66.900000000000006</v>
      </c>
      <c r="M114" s="53">
        <v>68.7</v>
      </c>
      <c r="N114" s="35">
        <f t="shared" si="17"/>
        <v>-0.26666666666667993</v>
      </c>
      <c r="O114" s="35">
        <f t="shared" si="17"/>
        <v>0.5</v>
      </c>
      <c r="P114" s="36">
        <f t="shared" si="17"/>
        <v>-1.1000000000000085</v>
      </c>
    </row>
    <row r="115" spans="1:16" x14ac:dyDescent="0.45">
      <c r="B115" s="104" t="s">
        <v>33</v>
      </c>
      <c r="C115" s="105"/>
      <c r="D115" s="25">
        <f>AVERAGE(D110:D114)</f>
        <v>67.320000000000007</v>
      </c>
      <c r="E115" s="25">
        <f>AVERAGE(E110:E114)</f>
        <v>67.559999999999988</v>
      </c>
      <c r="F115" s="25">
        <f>AVERAGE(F110:F114)</f>
        <v>67.599999999999994</v>
      </c>
      <c r="G115" s="32">
        <f t="shared" si="16"/>
        <v>67.493333333333325</v>
      </c>
      <c r="H115" s="31"/>
      <c r="I115" s="31"/>
      <c r="J115" s="32"/>
      <c r="K115" s="120" t="s">
        <v>37</v>
      </c>
      <c r="L115" s="39" t="s">
        <v>60</v>
      </c>
      <c r="M115" s="40"/>
      <c r="N115" s="40"/>
      <c r="O115" s="40"/>
      <c r="P115" s="41"/>
    </row>
    <row r="116" spans="1:16" x14ac:dyDescent="0.45">
      <c r="B116" s="104" t="s">
        <v>34</v>
      </c>
      <c r="C116" s="105"/>
      <c r="D116" s="25">
        <f>MIN(D110:D114)</f>
        <v>67.099999999999994</v>
      </c>
      <c r="E116" s="25">
        <f>MIN(E110:E114)</f>
        <v>67.5</v>
      </c>
      <c r="F116" s="25">
        <f>MIN(F110:F114)</f>
        <v>67.599999999999994</v>
      </c>
      <c r="G116" s="31"/>
      <c r="H116" s="32">
        <f>MIN(D116:F116)</f>
        <v>67.099999999999994</v>
      </c>
      <c r="I116" s="31"/>
      <c r="J116" s="32"/>
      <c r="K116" s="121"/>
      <c r="L116" s="106" t="s">
        <v>61</v>
      </c>
      <c r="M116" s="107"/>
      <c r="N116" s="107"/>
      <c r="O116" s="107"/>
      <c r="P116" s="108"/>
    </row>
    <row r="117" spans="1:16" x14ac:dyDescent="0.45">
      <c r="B117" s="104" t="s">
        <v>35</v>
      </c>
      <c r="C117" s="105"/>
      <c r="D117" s="25">
        <f>MAX(D110:D114)</f>
        <v>67.400000000000006</v>
      </c>
      <c r="E117" s="25">
        <f>MAX(E110:E114)</f>
        <v>67.599999999999994</v>
      </c>
      <c r="F117" s="25">
        <f>MAX(F110:F114)</f>
        <v>67.599999999999994</v>
      </c>
      <c r="G117" s="31"/>
      <c r="H117" s="25"/>
      <c r="I117" s="32">
        <f>MAX(D117:F117)</f>
        <v>67.599999999999994</v>
      </c>
      <c r="J117" s="32"/>
      <c r="K117" s="121"/>
      <c r="L117" s="106"/>
      <c r="M117" s="107"/>
      <c r="N117" s="107"/>
      <c r="O117" s="107"/>
      <c r="P117" s="108"/>
    </row>
    <row r="118" spans="1:16" x14ac:dyDescent="0.45">
      <c r="B118" s="104" t="s">
        <v>38</v>
      </c>
      <c r="C118" s="105"/>
      <c r="D118" s="42">
        <f>D117-D116</f>
        <v>0.30000000000001137</v>
      </c>
      <c r="E118" s="42">
        <f>E117-E116</f>
        <v>9.9999999999994316E-2</v>
      </c>
      <c r="F118" s="42">
        <f>F117-F116</f>
        <v>0</v>
      </c>
      <c r="G118" s="31">
        <f>AVERAGE(D118:F118)</f>
        <v>0.13333333333333522</v>
      </c>
      <c r="H118" s="25">
        <f>MIN(D118:F118)</f>
        <v>0</v>
      </c>
      <c r="I118" s="31"/>
      <c r="J118" s="32">
        <f>I117-H116</f>
        <v>0.5</v>
      </c>
      <c r="K118" s="121"/>
      <c r="L118" s="106"/>
      <c r="M118" s="107"/>
      <c r="N118" s="107"/>
      <c r="O118" s="107"/>
      <c r="P118" s="108"/>
    </row>
    <row r="119" spans="1:16" ht="17.5" thickBot="1" x14ac:dyDescent="0.5">
      <c r="B119" s="109" t="s">
        <v>39</v>
      </c>
      <c r="C119" s="110"/>
      <c r="D119" s="43"/>
      <c r="E119" s="43"/>
      <c r="F119" s="43"/>
      <c r="G119" s="44" t="s">
        <v>40</v>
      </c>
      <c r="H119" s="45">
        <f>SUM(D119:F119)</f>
        <v>0</v>
      </c>
      <c r="I119" s="44"/>
      <c r="J119" s="46"/>
      <c r="K119" s="122"/>
      <c r="L119" s="111"/>
      <c r="M119" s="112"/>
      <c r="N119" s="112"/>
      <c r="O119" s="112"/>
      <c r="P119" s="113"/>
    </row>
    <row r="120" spans="1:16" ht="17.5" thickBot="1" x14ac:dyDescent="0.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45">
      <c r="B121" s="116" t="s">
        <v>62</v>
      </c>
      <c r="C121" s="118" t="s">
        <v>26</v>
      </c>
      <c r="D121" s="118"/>
      <c r="E121" s="118"/>
      <c r="F121" s="118"/>
      <c r="G121" s="118"/>
      <c r="H121" s="118"/>
      <c r="I121" s="118"/>
      <c r="J121" s="24"/>
      <c r="K121" s="118" t="s">
        <v>27</v>
      </c>
      <c r="L121" s="118"/>
      <c r="M121" s="118"/>
      <c r="N121" s="118" t="s">
        <v>28</v>
      </c>
      <c r="O121" s="118"/>
      <c r="P121" s="119"/>
    </row>
    <row r="122" spans="1:16" x14ac:dyDescent="0.45">
      <c r="B122" s="117"/>
      <c r="C122" s="25" t="s">
        <v>29</v>
      </c>
      <c r="D122" s="25" t="s">
        <v>30</v>
      </c>
      <c r="E122" s="25" t="s">
        <v>31</v>
      </c>
      <c r="F122" s="25" t="s">
        <v>32</v>
      </c>
      <c r="G122" s="25" t="s">
        <v>33</v>
      </c>
      <c r="H122" s="25" t="s">
        <v>34</v>
      </c>
      <c r="I122" s="25" t="s">
        <v>35</v>
      </c>
      <c r="J122" s="25" t="s">
        <v>36</v>
      </c>
      <c r="K122" s="25" t="s">
        <v>33</v>
      </c>
      <c r="L122" s="25" t="s">
        <v>34</v>
      </c>
      <c r="M122" s="25" t="s">
        <v>35</v>
      </c>
      <c r="N122" s="26" t="s">
        <v>33</v>
      </c>
      <c r="O122" s="26" t="s">
        <v>34</v>
      </c>
      <c r="P122" s="27" t="s">
        <v>35</v>
      </c>
    </row>
    <row r="123" spans="1:16" x14ac:dyDescent="0.45">
      <c r="A123" s="65">
        <v>1</v>
      </c>
      <c r="B123" s="28" t="s">
        <v>12</v>
      </c>
      <c r="C123" s="29"/>
      <c r="D123" s="30"/>
      <c r="E123" s="30"/>
      <c r="F123" s="30"/>
      <c r="G123" s="31" t="e">
        <f t="shared" ref="G123:G128" si="18">AVERAGE(D123:F123)</f>
        <v>#DIV/0!</v>
      </c>
      <c r="H123" s="25">
        <f>MIN(D123:F123)</f>
        <v>0</v>
      </c>
      <c r="I123" s="31">
        <f>MAX(D123:F123)</f>
        <v>0</v>
      </c>
      <c r="J123" s="32">
        <f>I123-H123</f>
        <v>0</v>
      </c>
      <c r="K123" s="33">
        <f>AVERAGE(L123:M123)</f>
        <v>67.800000000000011</v>
      </c>
      <c r="L123" s="34">
        <v>66.900000000000006</v>
      </c>
      <c r="M123" s="34">
        <v>68.7</v>
      </c>
      <c r="N123" s="35" t="e">
        <f t="shared" ref="N123:P127" si="19">G123-K123</f>
        <v>#DIV/0!</v>
      </c>
      <c r="O123" s="35">
        <f t="shared" si="19"/>
        <v>-66.900000000000006</v>
      </c>
      <c r="P123" s="36">
        <f t="shared" si="19"/>
        <v>-68.7</v>
      </c>
    </row>
    <row r="124" spans="1:16" x14ac:dyDescent="0.45">
      <c r="A124" s="65">
        <v>2</v>
      </c>
      <c r="B124" s="28"/>
      <c r="C124" s="29"/>
      <c r="D124" s="30"/>
      <c r="E124" s="30"/>
      <c r="F124" s="30"/>
      <c r="G124" s="31" t="e">
        <f t="shared" si="18"/>
        <v>#DIV/0!</v>
      </c>
      <c r="H124" s="25">
        <f>MIN(D124:F124)</f>
        <v>0</v>
      </c>
      <c r="I124" s="31">
        <f>MAX(D124:F124)</f>
        <v>0</v>
      </c>
      <c r="J124" s="32">
        <f>I124-H124</f>
        <v>0</v>
      </c>
      <c r="K124" s="52">
        <f>AVERAGE(L124:M124)</f>
        <v>67.800000000000011</v>
      </c>
      <c r="L124" s="53">
        <v>66.900000000000006</v>
      </c>
      <c r="M124" s="53">
        <v>68.7</v>
      </c>
      <c r="N124" s="35" t="e">
        <f t="shared" si="19"/>
        <v>#DIV/0!</v>
      </c>
      <c r="O124" s="35">
        <f t="shared" si="19"/>
        <v>-66.900000000000006</v>
      </c>
      <c r="P124" s="36">
        <f t="shared" si="19"/>
        <v>-68.7</v>
      </c>
    </row>
    <row r="125" spans="1:16" x14ac:dyDescent="0.45">
      <c r="A125" s="65">
        <v>3</v>
      </c>
      <c r="B125" s="28"/>
      <c r="C125" s="29"/>
      <c r="D125" s="30"/>
      <c r="E125" s="30"/>
      <c r="F125" s="30"/>
      <c r="G125" s="31" t="e">
        <f t="shared" si="18"/>
        <v>#DIV/0!</v>
      </c>
      <c r="H125" s="25">
        <f>MIN(D125:F125)</f>
        <v>0</v>
      </c>
      <c r="I125" s="31">
        <f>MAX(D125:F125)</f>
        <v>0</v>
      </c>
      <c r="J125" s="32">
        <f>I125-H125</f>
        <v>0</v>
      </c>
      <c r="K125" s="52">
        <f>AVERAGE(L125:M125)</f>
        <v>67.800000000000011</v>
      </c>
      <c r="L125" s="53">
        <v>66.900000000000006</v>
      </c>
      <c r="M125" s="53">
        <v>68.7</v>
      </c>
      <c r="N125" s="35" t="e">
        <f t="shared" si="19"/>
        <v>#DIV/0!</v>
      </c>
      <c r="O125" s="35">
        <f t="shared" si="19"/>
        <v>-66.900000000000006</v>
      </c>
      <c r="P125" s="36">
        <f t="shared" si="19"/>
        <v>-68.7</v>
      </c>
    </row>
    <row r="126" spans="1:16" x14ac:dyDescent="0.45">
      <c r="A126" s="65">
        <v>4</v>
      </c>
      <c r="B126" s="28"/>
      <c r="C126" s="29"/>
      <c r="D126" s="30"/>
      <c r="E126" s="30"/>
      <c r="F126" s="30"/>
      <c r="G126" s="31" t="e">
        <f t="shared" si="18"/>
        <v>#DIV/0!</v>
      </c>
      <c r="H126" s="31">
        <f>MIN(D126:F126)</f>
        <v>0</v>
      </c>
      <c r="I126" s="31">
        <f>MAX(D126:F126)</f>
        <v>0</v>
      </c>
      <c r="J126" s="32">
        <f>I126-H126</f>
        <v>0</v>
      </c>
      <c r="K126" s="52">
        <f>AVERAGE(L126:M126)</f>
        <v>67.800000000000011</v>
      </c>
      <c r="L126" s="53">
        <v>66.900000000000006</v>
      </c>
      <c r="M126" s="53">
        <v>68.7</v>
      </c>
      <c r="N126" s="35" t="e">
        <f t="shared" si="19"/>
        <v>#DIV/0!</v>
      </c>
      <c r="O126" s="35">
        <f t="shared" si="19"/>
        <v>-66.900000000000006</v>
      </c>
      <c r="P126" s="36">
        <f t="shared" si="19"/>
        <v>-68.7</v>
      </c>
    </row>
    <row r="127" spans="1:16" x14ac:dyDescent="0.45">
      <c r="A127" s="65">
        <v>5</v>
      </c>
      <c r="B127" s="28"/>
      <c r="C127" s="29"/>
      <c r="D127" s="30"/>
      <c r="E127" s="30"/>
      <c r="F127" s="30"/>
      <c r="G127" s="31" t="e">
        <f t="shared" si="18"/>
        <v>#DIV/0!</v>
      </c>
      <c r="H127" s="25">
        <f>MIN(D127:F127)</f>
        <v>0</v>
      </c>
      <c r="I127" s="31">
        <f>MAX(D127:F127)</f>
        <v>0</v>
      </c>
      <c r="J127" s="32">
        <f>I127-H127</f>
        <v>0</v>
      </c>
      <c r="K127" s="52">
        <f>AVERAGE(L127:M127)</f>
        <v>67.800000000000011</v>
      </c>
      <c r="L127" s="53">
        <v>66.900000000000006</v>
      </c>
      <c r="M127" s="53">
        <v>68.7</v>
      </c>
      <c r="N127" s="35" t="e">
        <f t="shared" si="19"/>
        <v>#DIV/0!</v>
      </c>
      <c r="O127" s="35">
        <f t="shared" si="19"/>
        <v>-66.900000000000006</v>
      </c>
      <c r="P127" s="36">
        <f t="shared" si="19"/>
        <v>-68.7</v>
      </c>
    </row>
    <row r="128" spans="1:16" x14ac:dyDescent="0.45">
      <c r="B128" s="104" t="s">
        <v>33</v>
      </c>
      <c r="C128" s="105"/>
      <c r="D128" s="25" t="e">
        <f>AVERAGE(D123:D127)</f>
        <v>#DIV/0!</v>
      </c>
      <c r="E128" s="25" t="e">
        <f>AVERAGE(E123:E127)</f>
        <v>#DIV/0!</v>
      </c>
      <c r="F128" s="25" t="e">
        <f>AVERAGE(F123:F127)</f>
        <v>#DIV/0!</v>
      </c>
      <c r="G128" s="32" t="e">
        <f t="shared" si="18"/>
        <v>#DIV/0!</v>
      </c>
      <c r="H128" s="31"/>
      <c r="I128" s="31"/>
      <c r="J128" s="32"/>
      <c r="K128" s="120" t="s">
        <v>37</v>
      </c>
      <c r="L128" s="39" t="s">
        <v>63</v>
      </c>
      <c r="M128" s="40"/>
      <c r="N128" s="40"/>
      <c r="O128" s="40"/>
      <c r="P128" s="41"/>
    </row>
    <row r="129" spans="1:16" x14ac:dyDescent="0.45">
      <c r="B129" s="104" t="s">
        <v>34</v>
      </c>
      <c r="C129" s="105"/>
      <c r="D129" s="25">
        <f>MIN(D123:D127)</f>
        <v>0</v>
      </c>
      <c r="E129" s="25">
        <f>MIN(E123:E127)</f>
        <v>0</v>
      </c>
      <c r="F129" s="25">
        <f>MIN(F123:F127)</f>
        <v>0</v>
      </c>
      <c r="G129" s="31"/>
      <c r="H129" s="32">
        <f>MIN(D129:F129)</f>
        <v>0</v>
      </c>
      <c r="I129" s="31"/>
      <c r="J129" s="32"/>
      <c r="K129" s="121"/>
      <c r="L129" s="106" t="s">
        <v>64</v>
      </c>
      <c r="M129" s="107"/>
      <c r="N129" s="107"/>
      <c r="O129" s="107"/>
      <c r="P129" s="108"/>
    </row>
    <row r="130" spans="1:16" x14ac:dyDescent="0.45">
      <c r="B130" s="104" t="s">
        <v>35</v>
      </c>
      <c r="C130" s="105"/>
      <c r="D130" s="25">
        <f>MAX(D123:D127)</f>
        <v>0</v>
      </c>
      <c r="E130" s="25">
        <f>MAX(E123:E127)</f>
        <v>0</v>
      </c>
      <c r="F130" s="25">
        <f>MAX(F123:F127)</f>
        <v>0</v>
      </c>
      <c r="G130" s="31"/>
      <c r="H130" s="25"/>
      <c r="I130" s="32">
        <f>MAX(D130:F130)</f>
        <v>0</v>
      </c>
      <c r="J130" s="32"/>
      <c r="K130" s="121"/>
      <c r="L130" s="106"/>
      <c r="M130" s="107"/>
      <c r="N130" s="107"/>
      <c r="O130" s="107"/>
      <c r="P130" s="108"/>
    </row>
    <row r="131" spans="1:16" x14ac:dyDescent="0.45">
      <c r="B131" s="104" t="s">
        <v>38</v>
      </c>
      <c r="C131" s="105"/>
      <c r="D131" s="42">
        <f>D130-D129</f>
        <v>0</v>
      </c>
      <c r="E131" s="42">
        <f>E130-E129</f>
        <v>0</v>
      </c>
      <c r="F131" s="42">
        <f>F130-F129</f>
        <v>0</v>
      </c>
      <c r="G131" s="31">
        <f>AVERAGE(D131:F131)</f>
        <v>0</v>
      </c>
      <c r="H131" s="25">
        <f>MIN(D131:F131)</f>
        <v>0</v>
      </c>
      <c r="I131" s="31"/>
      <c r="J131" s="32">
        <f>I130-H129</f>
        <v>0</v>
      </c>
      <c r="K131" s="121"/>
      <c r="L131" s="106"/>
      <c r="M131" s="107"/>
      <c r="N131" s="107"/>
      <c r="O131" s="107"/>
      <c r="P131" s="108"/>
    </row>
    <row r="132" spans="1:16" ht="17.5" thickBot="1" x14ac:dyDescent="0.5">
      <c r="B132" s="109" t="s">
        <v>39</v>
      </c>
      <c r="C132" s="110"/>
      <c r="D132" s="43"/>
      <c r="E132" s="43"/>
      <c r="F132" s="43"/>
      <c r="G132" s="44" t="s">
        <v>40</v>
      </c>
      <c r="H132" s="45">
        <f>SUM(D132:F132)</f>
        <v>0</v>
      </c>
      <c r="I132" s="44"/>
      <c r="J132" s="46"/>
      <c r="K132" s="122"/>
      <c r="L132" s="111"/>
      <c r="M132" s="112"/>
      <c r="N132" s="112"/>
      <c r="O132" s="112"/>
      <c r="P132" s="113"/>
    </row>
    <row r="133" spans="1:16" ht="17.5" thickBot="1" x14ac:dyDescent="0.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45">
      <c r="B134" s="116" t="s">
        <v>65</v>
      </c>
      <c r="C134" s="118" t="s">
        <v>26</v>
      </c>
      <c r="D134" s="118"/>
      <c r="E134" s="118"/>
      <c r="F134" s="118"/>
      <c r="G134" s="118"/>
      <c r="H134" s="118"/>
      <c r="I134" s="118"/>
      <c r="J134" s="24"/>
      <c r="K134" s="118" t="s">
        <v>27</v>
      </c>
      <c r="L134" s="118"/>
      <c r="M134" s="118"/>
      <c r="N134" s="118" t="s">
        <v>28</v>
      </c>
      <c r="O134" s="118"/>
      <c r="P134" s="119"/>
    </row>
    <row r="135" spans="1:16" x14ac:dyDescent="0.45">
      <c r="B135" s="117"/>
      <c r="C135" s="25" t="s">
        <v>29</v>
      </c>
      <c r="D135" s="25" t="s">
        <v>30</v>
      </c>
      <c r="E135" s="25" t="s">
        <v>31</v>
      </c>
      <c r="F135" s="25" t="s">
        <v>32</v>
      </c>
      <c r="G135" s="25" t="s">
        <v>33</v>
      </c>
      <c r="H135" s="25" t="s">
        <v>34</v>
      </c>
      <c r="I135" s="25" t="s">
        <v>35</v>
      </c>
      <c r="J135" s="25" t="s">
        <v>36</v>
      </c>
      <c r="K135" s="25" t="s">
        <v>33</v>
      </c>
      <c r="L135" s="25" t="s">
        <v>34</v>
      </c>
      <c r="M135" s="25" t="s">
        <v>35</v>
      </c>
      <c r="N135" s="26" t="s">
        <v>33</v>
      </c>
      <c r="O135" s="26" t="s">
        <v>34</v>
      </c>
      <c r="P135" s="27" t="s">
        <v>35</v>
      </c>
    </row>
    <row r="136" spans="1:16" x14ac:dyDescent="0.45">
      <c r="A136" s="65">
        <v>1</v>
      </c>
      <c r="B136" s="28" t="s">
        <v>12</v>
      </c>
      <c r="C136" s="29"/>
      <c r="D136" s="57"/>
      <c r="E136" s="58"/>
      <c r="F136" s="58"/>
      <c r="G136" s="31" t="e">
        <f t="shared" ref="G136:G141" si="20">AVERAGE(D136:F136)</f>
        <v>#DIV/0!</v>
      </c>
      <c r="H136" s="25">
        <f>MIN(D136:F136)</f>
        <v>0</v>
      </c>
      <c r="I136" s="31">
        <f>MAX(D136:F136)</f>
        <v>0</v>
      </c>
      <c r="J136" s="32">
        <f>I136-H136</f>
        <v>0</v>
      </c>
      <c r="K136" s="33">
        <f>AVERAGE(L136:M136)</f>
        <v>67.800000000000011</v>
      </c>
      <c r="L136" s="34">
        <v>66.900000000000006</v>
      </c>
      <c r="M136" s="34">
        <v>68.7</v>
      </c>
      <c r="N136" s="35" t="e">
        <f t="shared" ref="N136:P140" si="21">G136-K136</f>
        <v>#DIV/0!</v>
      </c>
      <c r="O136" s="35">
        <f t="shared" si="21"/>
        <v>-66.900000000000006</v>
      </c>
      <c r="P136" s="36">
        <f t="shared" si="21"/>
        <v>-68.7</v>
      </c>
    </row>
    <row r="137" spans="1:16" x14ac:dyDescent="0.45">
      <c r="A137" s="65">
        <v>2</v>
      </c>
      <c r="B137" s="28"/>
      <c r="C137" s="29"/>
      <c r="D137" s="58"/>
      <c r="E137" s="58"/>
      <c r="F137" s="58"/>
      <c r="G137" s="31" t="e">
        <f t="shared" si="20"/>
        <v>#DIV/0!</v>
      </c>
      <c r="H137" s="25">
        <f>MIN(D137:F137)</f>
        <v>0</v>
      </c>
      <c r="I137" s="31">
        <f>MAX(D137:F137)</f>
        <v>0</v>
      </c>
      <c r="J137" s="32">
        <f>I137-H137</f>
        <v>0</v>
      </c>
      <c r="K137" s="52">
        <f>AVERAGE(L137:M137)</f>
        <v>67.800000000000011</v>
      </c>
      <c r="L137" s="53">
        <v>66.900000000000006</v>
      </c>
      <c r="M137" s="53">
        <v>68.7</v>
      </c>
      <c r="N137" s="35" t="e">
        <f t="shared" si="21"/>
        <v>#DIV/0!</v>
      </c>
      <c r="O137" s="35">
        <f t="shared" si="21"/>
        <v>-66.900000000000006</v>
      </c>
      <c r="P137" s="36">
        <f t="shared" si="21"/>
        <v>-68.7</v>
      </c>
    </row>
    <row r="138" spans="1:16" x14ac:dyDescent="0.45">
      <c r="A138" s="65">
        <v>3</v>
      </c>
      <c r="B138" s="28"/>
      <c r="C138" s="29"/>
      <c r="D138" s="29"/>
      <c r="E138" s="58"/>
      <c r="F138" s="58"/>
      <c r="G138" s="31" t="e">
        <f t="shared" si="20"/>
        <v>#DIV/0!</v>
      </c>
      <c r="H138" s="25">
        <f>MIN(D138:F138)</f>
        <v>0</v>
      </c>
      <c r="I138" s="31">
        <f>MAX(D138:F138)</f>
        <v>0</v>
      </c>
      <c r="J138" s="32">
        <f>I138-H138</f>
        <v>0</v>
      </c>
      <c r="K138" s="52">
        <f>AVERAGE(L138:M138)</f>
        <v>67.800000000000011</v>
      </c>
      <c r="L138" s="53">
        <v>66.900000000000006</v>
      </c>
      <c r="M138" s="53">
        <v>68.7</v>
      </c>
      <c r="N138" s="35" t="e">
        <f t="shared" si="21"/>
        <v>#DIV/0!</v>
      </c>
      <c r="O138" s="35">
        <f t="shared" si="21"/>
        <v>-66.900000000000006</v>
      </c>
      <c r="P138" s="36">
        <f t="shared" si="21"/>
        <v>-68.7</v>
      </c>
    </row>
    <row r="139" spans="1:16" x14ac:dyDescent="0.45">
      <c r="A139" s="65">
        <v>4</v>
      </c>
      <c r="B139" s="28"/>
      <c r="C139" s="29"/>
      <c r="D139" s="58"/>
      <c r="E139" s="58"/>
      <c r="F139" s="57"/>
      <c r="G139" s="31" t="e">
        <f t="shared" si="20"/>
        <v>#DIV/0!</v>
      </c>
      <c r="H139" s="31">
        <f>MIN(D139:F139)</f>
        <v>0</v>
      </c>
      <c r="I139" s="31">
        <f>MAX(D139:F139)</f>
        <v>0</v>
      </c>
      <c r="J139" s="32">
        <f>I139-H139</f>
        <v>0</v>
      </c>
      <c r="K139" s="52">
        <f>AVERAGE(L139:M139)</f>
        <v>67.800000000000011</v>
      </c>
      <c r="L139" s="53">
        <v>66.900000000000006</v>
      </c>
      <c r="M139" s="53">
        <v>68.7</v>
      </c>
      <c r="N139" s="35" t="e">
        <f t="shared" si="21"/>
        <v>#DIV/0!</v>
      </c>
      <c r="O139" s="35">
        <f t="shared" si="21"/>
        <v>-66.900000000000006</v>
      </c>
      <c r="P139" s="36">
        <f t="shared" si="21"/>
        <v>-68.7</v>
      </c>
    </row>
    <row r="140" spans="1:16" x14ac:dyDescent="0.45">
      <c r="A140" s="65">
        <v>5</v>
      </c>
      <c r="B140" s="28"/>
      <c r="C140" s="29"/>
      <c r="D140" s="58"/>
      <c r="E140" s="58"/>
      <c r="F140" s="57"/>
      <c r="G140" s="31" t="e">
        <f t="shared" si="20"/>
        <v>#DIV/0!</v>
      </c>
      <c r="H140" s="25">
        <f>MIN(D140:F140)</f>
        <v>0</v>
      </c>
      <c r="I140" s="31">
        <f>MAX(D140:F140)</f>
        <v>0</v>
      </c>
      <c r="J140" s="32">
        <f>I140-H140</f>
        <v>0</v>
      </c>
      <c r="K140" s="52">
        <f>AVERAGE(L140:M140)</f>
        <v>67.800000000000011</v>
      </c>
      <c r="L140" s="53">
        <v>66.900000000000006</v>
      </c>
      <c r="M140" s="53">
        <v>68.7</v>
      </c>
      <c r="N140" s="35" t="e">
        <f t="shared" si="21"/>
        <v>#DIV/0!</v>
      </c>
      <c r="O140" s="35">
        <f t="shared" si="21"/>
        <v>-66.900000000000006</v>
      </c>
      <c r="P140" s="36">
        <f t="shared" si="21"/>
        <v>-68.7</v>
      </c>
    </row>
    <row r="141" spans="1:16" x14ac:dyDescent="0.45">
      <c r="B141" s="104" t="s">
        <v>33</v>
      </c>
      <c r="C141" s="105"/>
      <c r="D141" s="25" t="e">
        <f>AVERAGE(D136:D140)</f>
        <v>#DIV/0!</v>
      </c>
      <c r="E141" s="25" t="e">
        <f>AVERAGE(E136:E140)</f>
        <v>#DIV/0!</v>
      </c>
      <c r="F141" s="25" t="e">
        <f>AVERAGE(F136:F140)</f>
        <v>#DIV/0!</v>
      </c>
      <c r="G141" s="32" t="e">
        <f t="shared" si="20"/>
        <v>#DIV/0!</v>
      </c>
      <c r="H141" s="31"/>
      <c r="I141" s="31"/>
      <c r="J141" s="32"/>
      <c r="K141" s="120" t="s">
        <v>37</v>
      </c>
      <c r="L141" s="39" t="s">
        <v>66</v>
      </c>
      <c r="M141" s="40"/>
      <c r="N141" s="40"/>
      <c r="O141" s="40"/>
      <c r="P141" s="41"/>
    </row>
    <row r="142" spans="1:16" x14ac:dyDescent="0.45">
      <c r="B142" s="104" t="s">
        <v>34</v>
      </c>
      <c r="C142" s="105"/>
      <c r="D142" s="25">
        <f>MIN(D136:D140)</f>
        <v>0</v>
      </c>
      <c r="E142" s="25">
        <f>MIN(E136:E140)</f>
        <v>0</v>
      </c>
      <c r="F142" s="25">
        <f>MIN(F136:F140)</f>
        <v>0</v>
      </c>
      <c r="G142" s="31"/>
      <c r="H142" s="32">
        <f>MIN(D142:F142)</f>
        <v>0</v>
      </c>
      <c r="I142" s="31"/>
      <c r="J142" s="32"/>
      <c r="K142" s="121"/>
      <c r="L142" s="106" t="s">
        <v>64</v>
      </c>
      <c r="M142" s="107"/>
      <c r="N142" s="107"/>
      <c r="O142" s="107"/>
      <c r="P142" s="108"/>
    </row>
    <row r="143" spans="1:16" x14ac:dyDescent="0.45">
      <c r="B143" s="104" t="s">
        <v>35</v>
      </c>
      <c r="C143" s="105"/>
      <c r="D143" s="25">
        <f>MAX(D136:D140)</f>
        <v>0</v>
      </c>
      <c r="E143" s="25">
        <f>MAX(E136:E140)</f>
        <v>0</v>
      </c>
      <c r="F143" s="25">
        <f>MAX(F136:F140)</f>
        <v>0</v>
      </c>
      <c r="G143" s="31"/>
      <c r="H143" s="25"/>
      <c r="I143" s="32">
        <f>MAX(D143:F143)</f>
        <v>0</v>
      </c>
      <c r="J143" s="32"/>
      <c r="K143" s="121"/>
      <c r="L143" s="106"/>
      <c r="M143" s="107"/>
      <c r="N143" s="107"/>
      <c r="O143" s="107"/>
      <c r="P143" s="108"/>
    </row>
    <row r="144" spans="1:16" x14ac:dyDescent="0.45">
      <c r="B144" s="104" t="s">
        <v>38</v>
      </c>
      <c r="C144" s="105"/>
      <c r="D144" s="42">
        <f>D143-D142</f>
        <v>0</v>
      </c>
      <c r="E144" s="42">
        <f>E143-E142</f>
        <v>0</v>
      </c>
      <c r="F144" s="42">
        <f>F143-F142</f>
        <v>0</v>
      </c>
      <c r="G144" s="31">
        <f>AVERAGE(D144:F144)</f>
        <v>0</v>
      </c>
      <c r="H144" s="25">
        <f>MIN(D144:F144)</f>
        <v>0</v>
      </c>
      <c r="I144" s="31"/>
      <c r="J144" s="32">
        <f>I143-H142</f>
        <v>0</v>
      </c>
      <c r="K144" s="121"/>
      <c r="L144" s="106"/>
      <c r="M144" s="107"/>
      <c r="N144" s="107"/>
      <c r="O144" s="107"/>
      <c r="P144" s="108"/>
    </row>
    <row r="145" spans="1:16" ht="17.5" thickBot="1" x14ac:dyDescent="0.5">
      <c r="B145" s="109" t="s">
        <v>39</v>
      </c>
      <c r="C145" s="110"/>
      <c r="D145" s="43"/>
      <c r="E145" s="43">
        <v>0</v>
      </c>
      <c r="F145" s="43"/>
      <c r="G145" s="44" t="s">
        <v>40</v>
      </c>
      <c r="H145" s="45">
        <f>SUM(D145:F145)</f>
        <v>0</v>
      </c>
      <c r="I145" s="44"/>
      <c r="J145" s="46"/>
      <c r="K145" s="122"/>
      <c r="L145" s="111"/>
      <c r="M145" s="112"/>
      <c r="N145" s="112"/>
      <c r="O145" s="112"/>
      <c r="P145" s="113"/>
    </row>
    <row r="146" spans="1:16" ht="17.5" thickBot="1" x14ac:dyDescent="0.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45">
      <c r="B147" s="116" t="s">
        <v>67</v>
      </c>
      <c r="C147" s="118" t="s">
        <v>26</v>
      </c>
      <c r="D147" s="118"/>
      <c r="E147" s="118"/>
      <c r="F147" s="118"/>
      <c r="G147" s="118"/>
      <c r="H147" s="118"/>
      <c r="I147" s="118"/>
      <c r="J147" s="24"/>
      <c r="K147" s="118" t="s">
        <v>27</v>
      </c>
      <c r="L147" s="118"/>
      <c r="M147" s="118"/>
      <c r="N147" s="118" t="s">
        <v>28</v>
      </c>
      <c r="O147" s="118"/>
      <c r="P147" s="119"/>
    </row>
    <row r="148" spans="1:16" x14ac:dyDescent="0.45">
      <c r="B148" s="117"/>
      <c r="C148" s="25" t="s">
        <v>29</v>
      </c>
      <c r="D148" s="25" t="s">
        <v>30</v>
      </c>
      <c r="E148" s="25" t="s">
        <v>31</v>
      </c>
      <c r="F148" s="25" t="s">
        <v>32</v>
      </c>
      <c r="G148" s="25" t="s">
        <v>33</v>
      </c>
      <c r="H148" s="25" t="s">
        <v>34</v>
      </c>
      <c r="I148" s="25" t="s">
        <v>35</v>
      </c>
      <c r="J148" s="25" t="s">
        <v>36</v>
      </c>
      <c r="K148" s="25" t="s">
        <v>33</v>
      </c>
      <c r="L148" s="25" t="s">
        <v>34</v>
      </c>
      <c r="M148" s="25" t="s">
        <v>35</v>
      </c>
      <c r="N148" s="26" t="s">
        <v>33</v>
      </c>
      <c r="O148" s="26" t="s">
        <v>34</v>
      </c>
      <c r="P148" s="27" t="s">
        <v>35</v>
      </c>
    </row>
    <row r="149" spans="1:16" x14ac:dyDescent="0.45">
      <c r="A149" s="65">
        <v>1</v>
      </c>
      <c r="B149" s="28"/>
      <c r="C149" s="29"/>
      <c r="D149" s="57"/>
      <c r="E149" s="58"/>
      <c r="F149" s="58"/>
      <c r="G149" s="31" t="e">
        <f t="shared" ref="G149:G154" si="22">AVERAGE(D149:F149)</f>
        <v>#DIV/0!</v>
      </c>
      <c r="H149" s="25">
        <f>MIN(D149:F149)</f>
        <v>0</v>
      </c>
      <c r="I149" s="31">
        <f>MAX(D149:F149)</f>
        <v>0</v>
      </c>
      <c r="J149" s="32">
        <f>I149-H149</f>
        <v>0</v>
      </c>
      <c r="K149" s="33">
        <f>AVERAGE(L149:M149)</f>
        <v>67.800000000000011</v>
      </c>
      <c r="L149" s="34">
        <v>66.900000000000006</v>
      </c>
      <c r="M149" s="34">
        <v>68.7</v>
      </c>
      <c r="N149" s="35" t="e">
        <f t="shared" ref="N149:P153" si="23">G149-K149</f>
        <v>#DIV/0!</v>
      </c>
      <c r="O149" s="35">
        <f t="shared" si="23"/>
        <v>-66.900000000000006</v>
      </c>
      <c r="P149" s="36">
        <f t="shared" si="23"/>
        <v>-68.7</v>
      </c>
    </row>
    <row r="150" spans="1:16" x14ac:dyDescent="0.45">
      <c r="A150" s="65">
        <v>2</v>
      </c>
      <c r="B150" s="28"/>
      <c r="C150" s="29"/>
      <c r="D150" s="58"/>
      <c r="E150" s="58"/>
      <c r="F150" s="58"/>
      <c r="G150" s="31" t="e">
        <f t="shared" si="22"/>
        <v>#DIV/0!</v>
      </c>
      <c r="H150" s="25">
        <f>MIN(D150:F150)</f>
        <v>0</v>
      </c>
      <c r="I150" s="31">
        <f>MAX(D150:F150)</f>
        <v>0</v>
      </c>
      <c r="J150" s="32">
        <f>I150-H150</f>
        <v>0</v>
      </c>
      <c r="K150" s="52">
        <f>AVERAGE(L150:M150)</f>
        <v>67.800000000000011</v>
      </c>
      <c r="L150" s="53">
        <v>66.900000000000006</v>
      </c>
      <c r="M150" s="53">
        <v>68.7</v>
      </c>
      <c r="N150" s="35" t="e">
        <f t="shared" si="23"/>
        <v>#DIV/0!</v>
      </c>
      <c r="O150" s="35">
        <f t="shared" si="23"/>
        <v>-66.900000000000006</v>
      </c>
      <c r="P150" s="36">
        <f t="shared" si="23"/>
        <v>-68.7</v>
      </c>
    </row>
    <row r="151" spans="1:16" x14ac:dyDescent="0.45">
      <c r="A151" s="65">
        <v>3</v>
      </c>
      <c r="B151" s="28"/>
      <c r="C151" s="29"/>
      <c r="D151" s="29"/>
      <c r="E151" s="58"/>
      <c r="F151" s="58"/>
      <c r="G151" s="31" t="e">
        <f t="shared" si="22"/>
        <v>#DIV/0!</v>
      </c>
      <c r="H151" s="25">
        <f>MIN(D151:F151)</f>
        <v>0</v>
      </c>
      <c r="I151" s="31">
        <f>MAX(D151:F151)</f>
        <v>0</v>
      </c>
      <c r="J151" s="32">
        <f>I151-H151</f>
        <v>0</v>
      </c>
      <c r="K151" s="52">
        <f>AVERAGE(L151:M151)</f>
        <v>67.800000000000011</v>
      </c>
      <c r="L151" s="53">
        <v>66.900000000000006</v>
      </c>
      <c r="M151" s="53">
        <v>68.7</v>
      </c>
      <c r="N151" s="35" t="e">
        <f t="shared" si="23"/>
        <v>#DIV/0!</v>
      </c>
      <c r="O151" s="35">
        <f t="shared" si="23"/>
        <v>-66.900000000000006</v>
      </c>
      <c r="P151" s="36">
        <f t="shared" si="23"/>
        <v>-68.7</v>
      </c>
    </row>
    <row r="152" spans="1:16" x14ac:dyDescent="0.45">
      <c r="A152" s="65">
        <v>4</v>
      </c>
      <c r="B152" s="28"/>
      <c r="C152" s="29"/>
      <c r="D152" s="58"/>
      <c r="E152" s="58"/>
      <c r="F152" s="57"/>
      <c r="G152" s="31" t="e">
        <f t="shared" si="22"/>
        <v>#DIV/0!</v>
      </c>
      <c r="H152" s="31">
        <f>MIN(D152:F152)</f>
        <v>0</v>
      </c>
      <c r="I152" s="31">
        <f>MAX(D152:F152)</f>
        <v>0</v>
      </c>
      <c r="J152" s="32">
        <f>I152-H152</f>
        <v>0</v>
      </c>
      <c r="K152" s="52">
        <f>AVERAGE(L152:M152)</f>
        <v>67.800000000000011</v>
      </c>
      <c r="L152" s="53">
        <v>66.900000000000006</v>
      </c>
      <c r="M152" s="53">
        <v>68.7</v>
      </c>
      <c r="N152" s="35" t="e">
        <f t="shared" si="23"/>
        <v>#DIV/0!</v>
      </c>
      <c r="O152" s="35">
        <f t="shared" si="23"/>
        <v>-66.900000000000006</v>
      </c>
      <c r="P152" s="36">
        <f t="shared" si="23"/>
        <v>-68.7</v>
      </c>
    </row>
    <row r="153" spans="1:16" x14ac:dyDescent="0.45">
      <c r="A153" s="65">
        <v>5</v>
      </c>
      <c r="B153" s="28"/>
      <c r="C153" s="29"/>
      <c r="D153" s="58"/>
      <c r="E153" s="58"/>
      <c r="F153" s="57"/>
      <c r="G153" s="31" t="e">
        <f t="shared" si="22"/>
        <v>#DIV/0!</v>
      </c>
      <c r="H153" s="25">
        <f>MIN(D153:F153)</f>
        <v>0</v>
      </c>
      <c r="I153" s="31">
        <f>MAX(D153:F153)</f>
        <v>0</v>
      </c>
      <c r="J153" s="32">
        <f>I153-H153</f>
        <v>0</v>
      </c>
      <c r="K153" s="52">
        <f>AVERAGE(L153:M153)</f>
        <v>67.800000000000011</v>
      </c>
      <c r="L153" s="53">
        <v>66.900000000000006</v>
      </c>
      <c r="M153" s="53">
        <v>68.7</v>
      </c>
      <c r="N153" s="35" t="e">
        <f t="shared" si="23"/>
        <v>#DIV/0!</v>
      </c>
      <c r="O153" s="35">
        <f t="shared" si="23"/>
        <v>-66.900000000000006</v>
      </c>
      <c r="P153" s="36">
        <f t="shared" si="23"/>
        <v>-68.7</v>
      </c>
    </row>
    <row r="154" spans="1:16" x14ac:dyDescent="0.45">
      <c r="B154" s="104" t="s">
        <v>33</v>
      </c>
      <c r="C154" s="105"/>
      <c r="D154" s="25" t="e">
        <f>AVERAGE(D149:D153)</f>
        <v>#DIV/0!</v>
      </c>
      <c r="E154" s="25" t="e">
        <f>AVERAGE(E149:E153)</f>
        <v>#DIV/0!</v>
      </c>
      <c r="F154" s="25" t="e">
        <f>AVERAGE(F149:F153)</f>
        <v>#DIV/0!</v>
      </c>
      <c r="G154" s="32" t="e">
        <f t="shared" si="22"/>
        <v>#DIV/0!</v>
      </c>
      <c r="H154" s="31"/>
      <c r="I154" s="31"/>
      <c r="J154" s="32"/>
      <c r="K154" s="120" t="s">
        <v>37</v>
      </c>
      <c r="L154" s="39" t="s">
        <v>68</v>
      </c>
      <c r="M154" s="40"/>
      <c r="N154" s="40"/>
      <c r="O154" s="40"/>
      <c r="P154" s="41"/>
    </row>
    <row r="155" spans="1:16" x14ac:dyDescent="0.45">
      <c r="B155" s="104" t="s">
        <v>34</v>
      </c>
      <c r="C155" s="105"/>
      <c r="D155" s="25">
        <f>MIN(D149:D153)</f>
        <v>0</v>
      </c>
      <c r="E155" s="25">
        <f>MIN(E149:E153)</f>
        <v>0</v>
      </c>
      <c r="F155" s="25">
        <f>MIN(F149:F153)</f>
        <v>0</v>
      </c>
      <c r="G155" s="31"/>
      <c r="H155" s="32">
        <f>MIN(D155:F155)</f>
        <v>0</v>
      </c>
      <c r="I155" s="31"/>
      <c r="J155" s="32"/>
      <c r="K155" s="121"/>
      <c r="L155" s="106" t="s">
        <v>64</v>
      </c>
      <c r="M155" s="107"/>
      <c r="N155" s="107"/>
      <c r="O155" s="107"/>
      <c r="P155" s="108"/>
    </row>
    <row r="156" spans="1:16" x14ac:dyDescent="0.45">
      <c r="B156" s="104" t="s">
        <v>35</v>
      </c>
      <c r="C156" s="105"/>
      <c r="D156" s="25">
        <f>MAX(D149:D153)</f>
        <v>0</v>
      </c>
      <c r="E156" s="25">
        <f>MAX(E149:E153)</f>
        <v>0</v>
      </c>
      <c r="F156" s="25">
        <f>MAX(F149:F153)</f>
        <v>0</v>
      </c>
      <c r="G156" s="31"/>
      <c r="H156" s="25"/>
      <c r="I156" s="32">
        <f>MAX(D156:F156)</f>
        <v>0</v>
      </c>
      <c r="J156" s="32"/>
      <c r="K156" s="121"/>
      <c r="L156" s="106"/>
      <c r="M156" s="107"/>
      <c r="N156" s="107"/>
      <c r="O156" s="107"/>
      <c r="P156" s="108"/>
    </row>
    <row r="157" spans="1:16" x14ac:dyDescent="0.45">
      <c r="B157" s="104" t="s">
        <v>38</v>
      </c>
      <c r="C157" s="105"/>
      <c r="D157" s="42">
        <f>D156-D155</f>
        <v>0</v>
      </c>
      <c r="E157" s="42">
        <f>E156-E155</f>
        <v>0</v>
      </c>
      <c r="F157" s="42">
        <f>F156-F155</f>
        <v>0</v>
      </c>
      <c r="G157" s="31">
        <f>AVERAGE(D157:F157)</f>
        <v>0</v>
      </c>
      <c r="H157" s="25">
        <f>MIN(D157:F157)</f>
        <v>0</v>
      </c>
      <c r="I157" s="31"/>
      <c r="J157" s="32">
        <f>I156-H155</f>
        <v>0</v>
      </c>
      <c r="K157" s="121"/>
      <c r="L157" s="106"/>
      <c r="M157" s="107"/>
      <c r="N157" s="107"/>
      <c r="O157" s="107"/>
      <c r="P157" s="108"/>
    </row>
    <row r="158" spans="1:16" ht="17.5" thickBot="1" x14ac:dyDescent="0.5">
      <c r="B158" s="109" t="s">
        <v>39</v>
      </c>
      <c r="C158" s="110"/>
      <c r="D158" s="43"/>
      <c r="E158" s="43"/>
      <c r="F158" s="43"/>
      <c r="G158" s="44" t="s">
        <v>40</v>
      </c>
      <c r="H158" s="45">
        <f>SUM(D158:F158)</f>
        <v>0</v>
      </c>
      <c r="I158" s="44"/>
      <c r="J158" s="46"/>
      <c r="K158" s="122"/>
      <c r="L158" s="111"/>
      <c r="M158" s="112"/>
      <c r="N158" s="112"/>
      <c r="O158" s="112"/>
      <c r="P158" s="113"/>
    </row>
    <row r="159" spans="1:16" ht="17.5" thickBot="1" x14ac:dyDescent="0.5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45">
      <c r="B160" s="116" t="s">
        <v>69</v>
      </c>
      <c r="C160" s="118" t="s">
        <v>26</v>
      </c>
      <c r="D160" s="118"/>
      <c r="E160" s="118"/>
      <c r="F160" s="118"/>
      <c r="G160" s="118"/>
      <c r="H160" s="118"/>
      <c r="I160" s="118"/>
      <c r="J160" s="24"/>
      <c r="K160" s="118" t="s">
        <v>27</v>
      </c>
      <c r="L160" s="118"/>
      <c r="M160" s="118"/>
      <c r="N160" s="118" t="s">
        <v>28</v>
      </c>
      <c r="O160" s="118"/>
      <c r="P160" s="119"/>
    </row>
    <row r="161" spans="1:16" x14ac:dyDescent="0.45">
      <c r="B161" s="117"/>
      <c r="C161" s="25" t="s">
        <v>29</v>
      </c>
      <c r="D161" s="25" t="s">
        <v>30</v>
      </c>
      <c r="E161" s="25" t="s">
        <v>31</v>
      </c>
      <c r="F161" s="25" t="s">
        <v>32</v>
      </c>
      <c r="G161" s="25" t="s">
        <v>33</v>
      </c>
      <c r="H161" s="25" t="s">
        <v>34</v>
      </c>
      <c r="I161" s="25" t="s">
        <v>35</v>
      </c>
      <c r="J161" s="25" t="s">
        <v>36</v>
      </c>
      <c r="K161" s="25" t="s">
        <v>33</v>
      </c>
      <c r="L161" s="25" t="s">
        <v>34</v>
      </c>
      <c r="M161" s="25" t="s">
        <v>35</v>
      </c>
      <c r="N161" s="26" t="s">
        <v>33</v>
      </c>
      <c r="O161" s="26" t="s">
        <v>34</v>
      </c>
      <c r="P161" s="27" t="s">
        <v>35</v>
      </c>
    </row>
    <row r="162" spans="1:16" x14ac:dyDescent="0.45">
      <c r="A162" s="65">
        <v>1</v>
      </c>
      <c r="B162" s="28"/>
      <c r="C162" s="29"/>
      <c r="D162" s="57"/>
      <c r="E162" s="58"/>
      <c r="F162" s="58"/>
      <c r="G162" s="31" t="e">
        <f t="shared" ref="G162:G167" si="24">AVERAGE(D162:F162)</f>
        <v>#DIV/0!</v>
      </c>
      <c r="H162" s="25">
        <f>MIN(D162:F162)</f>
        <v>0</v>
      </c>
      <c r="I162" s="31">
        <f>MAX(D162:F162)</f>
        <v>0</v>
      </c>
      <c r="J162" s="32">
        <f>I162-H162</f>
        <v>0</v>
      </c>
      <c r="K162" s="33">
        <f>AVERAGE(L162:M162)</f>
        <v>67.800000000000011</v>
      </c>
      <c r="L162" s="34">
        <v>66.900000000000006</v>
      </c>
      <c r="M162" s="34">
        <v>68.7</v>
      </c>
      <c r="N162" s="35" t="e">
        <f t="shared" ref="N162:P166" si="25">G162-K162</f>
        <v>#DIV/0!</v>
      </c>
      <c r="O162" s="35">
        <f t="shared" si="25"/>
        <v>-66.900000000000006</v>
      </c>
      <c r="P162" s="36">
        <f t="shared" si="25"/>
        <v>-68.7</v>
      </c>
    </row>
    <row r="163" spans="1:16" x14ac:dyDescent="0.45">
      <c r="A163" s="65">
        <v>2</v>
      </c>
      <c r="B163" s="28"/>
      <c r="C163" s="29"/>
      <c r="D163" s="58"/>
      <c r="E163" s="58"/>
      <c r="F163" s="58"/>
      <c r="G163" s="31" t="e">
        <f t="shared" si="24"/>
        <v>#DIV/0!</v>
      </c>
      <c r="H163" s="25">
        <f>MIN(D163:F163)</f>
        <v>0</v>
      </c>
      <c r="I163" s="31">
        <f>MAX(D163:F163)</f>
        <v>0</v>
      </c>
      <c r="J163" s="32">
        <f>I163-H163</f>
        <v>0</v>
      </c>
      <c r="K163" s="52">
        <f>AVERAGE(L163:M163)</f>
        <v>67.800000000000011</v>
      </c>
      <c r="L163" s="53">
        <v>66.900000000000006</v>
      </c>
      <c r="M163" s="53">
        <v>68.7</v>
      </c>
      <c r="N163" s="35" t="e">
        <f t="shared" si="25"/>
        <v>#DIV/0!</v>
      </c>
      <c r="O163" s="35">
        <f t="shared" si="25"/>
        <v>-66.900000000000006</v>
      </c>
      <c r="P163" s="36">
        <f t="shared" si="25"/>
        <v>-68.7</v>
      </c>
    </row>
    <row r="164" spans="1:16" x14ac:dyDescent="0.45">
      <c r="A164" s="65">
        <v>3</v>
      </c>
      <c r="B164" s="28"/>
      <c r="C164" s="29"/>
      <c r="D164" s="29"/>
      <c r="E164" s="58"/>
      <c r="F164" s="58"/>
      <c r="G164" s="31" t="e">
        <f t="shared" si="24"/>
        <v>#DIV/0!</v>
      </c>
      <c r="H164" s="25">
        <f>MIN(D164:F164)</f>
        <v>0</v>
      </c>
      <c r="I164" s="31">
        <f>MAX(D164:F164)</f>
        <v>0</v>
      </c>
      <c r="J164" s="32">
        <f>I164-H164</f>
        <v>0</v>
      </c>
      <c r="K164" s="52">
        <f>AVERAGE(L164:M164)</f>
        <v>67.800000000000011</v>
      </c>
      <c r="L164" s="53">
        <v>66.900000000000006</v>
      </c>
      <c r="M164" s="53">
        <v>68.7</v>
      </c>
      <c r="N164" s="35" t="e">
        <f t="shared" si="25"/>
        <v>#DIV/0!</v>
      </c>
      <c r="O164" s="35">
        <f t="shared" si="25"/>
        <v>-66.900000000000006</v>
      </c>
      <c r="P164" s="36">
        <f t="shared" si="25"/>
        <v>-68.7</v>
      </c>
    </row>
    <row r="165" spans="1:16" x14ac:dyDescent="0.45">
      <c r="A165" s="65">
        <v>4</v>
      </c>
      <c r="B165" s="28"/>
      <c r="C165" s="29"/>
      <c r="D165" s="58"/>
      <c r="E165" s="58"/>
      <c r="F165" s="57"/>
      <c r="G165" s="31" t="e">
        <f t="shared" si="24"/>
        <v>#DIV/0!</v>
      </c>
      <c r="H165" s="31">
        <f>MIN(D165:F165)</f>
        <v>0</v>
      </c>
      <c r="I165" s="31">
        <f>MAX(D165:F165)</f>
        <v>0</v>
      </c>
      <c r="J165" s="32">
        <f>I165-H165</f>
        <v>0</v>
      </c>
      <c r="K165" s="52">
        <f>AVERAGE(L165:M165)</f>
        <v>67.800000000000011</v>
      </c>
      <c r="L165" s="53">
        <v>66.900000000000006</v>
      </c>
      <c r="M165" s="53">
        <v>68.7</v>
      </c>
      <c r="N165" s="35" t="e">
        <f t="shared" si="25"/>
        <v>#DIV/0!</v>
      </c>
      <c r="O165" s="35">
        <f t="shared" si="25"/>
        <v>-66.900000000000006</v>
      </c>
      <c r="P165" s="36">
        <f t="shared" si="25"/>
        <v>-68.7</v>
      </c>
    </row>
    <row r="166" spans="1:16" x14ac:dyDescent="0.45">
      <c r="A166" s="65">
        <v>5</v>
      </c>
      <c r="B166" s="28"/>
      <c r="C166" s="29"/>
      <c r="D166" s="58"/>
      <c r="E166" s="58"/>
      <c r="F166" s="57"/>
      <c r="G166" s="31" t="e">
        <f t="shared" si="24"/>
        <v>#DIV/0!</v>
      </c>
      <c r="H166" s="25">
        <f>MIN(D166:F166)</f>
        <v>0</v>
      </c>
      <c r="I166" s="31">
        <f>MAX(D166:F166)</f>
        <v>0</v>
      </c>
      <c r="J166" s="32">
        <f>I166-H166</f>
        <v>0</v>
      </c>
      <c r="K166" s="52">
        <f>AVERAGE(L166:M166)</f>
        <v>67.800000000000011</v>
      </c>
      <c r="L166" s="53">
        <v>66.900000000000006</v>
      </c>
      <c r="M166" s="53">
        <v>68.7</v>
      </c>
      <c r="N166" s="35" t="e">
        <f t="shared" si="25"/>
        <v>#DIV/0!</v>
      </c>
      <c r="O166" s="35">
        <f t="shared" si="25"/>
        <v>-66.900000000000006</v>
      </c>
      <c r="P166" s="36">
        <f t="shared" si="25"/>
        <v>-68.7</v>
      </c>
    </row>
    <row r="167" spans="1:16" x14ac:dyDescent="0.45">
      <c r="B167" s="104" t="s">
        <v>33</v>
      </c>
      <c r="C167" s="105"/>
      <c r="D167" s="25" t="e">
        <f>AVERAGE(D162:D166)</f>
        <v>#DIV/0!</v>
      </c>
      <c r="E167" s="25" t="e">
        <f>AVERAGE(E162:E166)</f>
        <v>#DIV/0!</v>
      </c>
      <c r="F167" s="25" t="e">
        <f>AVERAGE(F162:F166)</f>
        <v>#DIV/0!</v>
      </c>
      <c r="G167" s="32" t="e">
        <f t="shared" si="24"/>
        <v>#DIV/0!</v>
      </c>
      <c r="H167" s="31"/>
      <c r="I167" s="31"/>
      <c r="J167" s="32"/>
      <c r="K167" s="120" t="s">
        <v>37</v>
      </c>
      <c r="L167" s="39" t="s">
        <v>68</v>
      </c>
      <c r="M167" s="40"/>
      <c r="N167" s="40"/>
      <c r="O167" s="40"/>
      <c r="P167" s="41"/>
    </row>
    <row r="168" spans="1:16" x14ac:dyDescent="0.45">
      <c r="B168" s="104" t="s">
        <v>34</v>
      </c>
      <c r="C168" s="105"/>
      <c r="D168" s="25">
        <f>MIN(D162:D166)</f>
        <v>0</v>
      </c>
      <c r="E168" s="25">
        <f>MIN(E162:E166)</f>
        <v>0</v>
      </c>
      <c r="F168" s="25">
        <f>MIN(F162:F166)</f>
        <v>0</v>
      </c>
      <c r="G168" s="31"/>
      <c r="H168" s="32">
        <f>MIN(D168:F168)</f>
        <v>0</v>
      </c>
      <c r="I168" s="31"/>
      <c r="J168" s="32"/>
      <c r="K168" s="121"/>
      <c r="L168" s="106" t="s">
        <v>64</v>
      </c>
      <c r="M168" s="107"/>
      <c r="N168" s="107"/>
      <c r="O168" s="107"/>
      <c r="P168" s="108"/>
    </row>
    <row r="169" spans="1:16" x14ac:dyDescent="0.45">
      <c r="B169" s="104" t="s">
        <v>35</v>
      </c>
      <c r="C169" s="105"/>
      <c r="D169" s="25">
        <f>MAX(D162:D166)</f>
        <v>0</v>
      </c>
      <c r="E169" s="25">
        <f>MAX(E162:E166)</f>
        <v>0</v>
      </c>
      <c r="F169" s="25">
        <f>MAX(F162:F166)</f>
        <v>0</v>
      </c>
      <c r="G169" s="31"/>
      <c r="H169" s="25"/>
      <c r="I169" s="32">
        <f>MAX(D169:F169)</f>
        <v>0</v>
      </c>
      <c r="J169" s="32"/>
      <c r="K169" s="121"/>
      <c r="L169" s="106"/>
      <c r="M169" s="107"/>
      <c r="N169" s="107"/>
      <c r="O169" s="107"/>
      <c r="P169" s="108"/>
    </row>
    <row r="170" spans="1:16" x14ac:dyDescent="0.45">
      <c r="B170" s="104" t="s">
        <v>38</v>
      </c>
      <c r="C170" s="105"/>
      <c r="D170" s="42">
        <f>D169-D168</f>
        <v>0</v>
      </c>
      <c r="E170" s="42">
        <f>E169-E168</f>
        <v>0</v>
      </c>
      <c r="F170" s="42">
        <f>F169-F168</f>
        <v>0</v>
      </c>
      <c r="G170" s="31">
        <f>AVERAGE(D170:F170)</f>
        <v>0</v>
      </c>
      <c r="H170" s="25">
        <f>MIN(D170:F170)</f>
        <v>0</v>
      </c>
      <c r="I170" s="31"/>
      <c r="J170" s="32">
        <f>I169-H168</f>
        <v>0</v>
      </c>
      <c r="K170" s="121"/>
      <c r="L170" s="106"/>
      <c r="M170" s="107"/>
      <c r="N170" s="107"/>
      <c r="O170" s="107"/>
      <c r="P170" s="108"/>
    </row>
    <row r="171" spans="1:16" ht="17.5" thickBot="1" x14ac:dyDescent="0.5">
      <c r="B171" s="109" t="s">
        <v>39</v>
      </c>
      <c r="C171" s="110"/>
      <c r="D171" s="43"/>
      <c r="E171" s="43"/>
      <c r="F171" s="43"/>
      <c r="G171" s="44" t="s">
        <v>40</v>
      </c>
      <c r="H171" s="45">
        <f>SUM(D171:F171)</f>
        <v>0</v>
      </c>
      <c r="I171" s="44"/>
      <c r="J171" s="46"/>
      <c r="K171" s="122"/>
      <c r="L171" s="111"/>
      <c r="M171" s="112"/>
      <c r="N171" s="112"/>
      <c r="O171" s="112"/>
      <c r="P171" s="113"/>
    </row>
  </sheetData>
  <mergeCells count="183">
    <mergeCell ref="O3:P3"/>
    <mergeCell ref="B4:B5"/>
    <mergeCell ref="C4:I4"/>
    <mergeCell ref="K4:M4"/>
    <mergeCell ref="N4:P4"/>
    <mergeCell ref="B11:C11"/>
    <mergeCell ref="K11:K15"/>
    <mergeCell ref="B12:C12"/>
    <mergeCell ref="B13:C13"/>
    <mergeCell ref="L13:P13"/>
    <mergeCell ref="B14:C14"/>
    <mergeCell ref="L14:P14"/>
    <mergeCell ref="B15:C15"/>
    <mergeCell ref="L15:P15"/>
    <mergeCell ref="B17:B18"/>
    <mergeCell ref="C17:I17"/>
    <mergeCell ref="K17:M17"/>
    <mergeCell ref="N17:P17"/>
    <mergeCell ref="B24:C24"/>
    <mergeCell ref="K24:K28"/>
    <mergeCell ref="B25:C25"/>
    <mergeCell ref="L25:P25"/>
    <mergeCell ref="B26:C26"/>
    <mergeCell ref="L26:P26"/>
    <mergeCell ref="B27:C27"/>
    <mergeCell ref="L27:P27"/>
    <mergeCell ref="B28:C28"/>
    <mergeCell ref="L28:P28"/>
    <mergeCell ref="B40:C40"/>
    <mergeCell ref="L40:P40"/>
    <mergeCell ref="B41:C41"/>
    <mergeCell ref="L41:P41"/>
    <mergeCell ref="B43:B44"/>
    <mergeCell ref="C43:I43"/>
    <mergeCell ref="K43:M43"/>
    <mergeCell ref="N43:P43"/>
    <mergeCell ref="B30:B31"/>
    <mergeCell ref="C30:I30"/>
    <mergeCell ref="K30:M30"/>
    <mergeCell ref="N30:P30"/>
    <mergeCell ref="B37:C37"/>
    <mergeCell ref="K37:K41"/>
    <mergeCell ref="B38:C38"/>
    <mergeCell ref="L38:P38"/>
    <mergeCell ref="B39:C39"/>
    <mergeCell ref="L39:P39"/>
    <mergeCell ref="B50:C50"/>
    <mergeCell ref="K50:K54"/>
    <mergeCell ref="B51:C51"/>
    <mergeCell ref="L51:P51"/>
    <mergeCell ref="B52:C52"/>
    <mergeCell ref="L52:P52"/>
    <mergeCell ref="B53:C53"/>
    <mergeCell ref="L53:P53"/>
    <mergeCell ref="B54:C54"/>
    <mergeCell ref="L54:P54"/>
    <mergeCell ref="B66:C66"/>
    <mergeCell ref="L66:P66"/>
    <mergeCell ref="B67:C67"/>
    <mergeCell ref="L67:P67"/>
    <mergeCell ref="B69:B70"/>
    <mergeCell ref="C69:I69"/>
    <mergeCell ref="K69:M69"/>
    <mergeCell ref="N69:P69"/>
    <mergeCell ref="B56:B57"/>
    <mergeCell ref="C56:I56"/>
    <mergeCell ref="K56:M56"/>
    <mergeCell ref="N56:P56"/>
    <mergeCell ref="B63:C63"/>
    <mergeCell ref="K63:K67"/>
    <mergeCell ref="B64:C64"/>
    <mergeCell ref="L64:P64"/>
    <mergeCell ref="B65:C65"/>
    <mergeCell ref="L65:P65"/>
    <mergeCell ref="B76:C76"/>
    <mergeCell ref="K76:K80"/>
    <mergeCell ref="B77:C77"/>
    <mergeCell ref="L77:P77"/>
    <mergeCell ref="B78:C78"/>
    <mergeCell ref="L78:P78"/>
    <mergeCell ref="B79:C79"/>
    <mergeCell ref="L79:P79"/>
    <mergeCell ref="B80:C80"/>
    <mergeCell ref="L80:P80"/>
    <mergeCell ref="B92:C92"/>
    <mergeCell ref="L92:P92"/>
    <mergeCell ref="B93:C93"/>
    <mergeCell ref="L93:P93"/>
    <mergeCell ref="B95:B96"/>
    <mergeCell ref="C95:I95"/>
    <mergeCell ref="K95:M95"/>
    <mergeCell ref="N95:P95"/>
    <mergeCell ref="B82:B83"/>
    <mergeCell ref="C82:I82"/>
    <mergeCell ref="K82:M82"/>
    <mergeCell ref="N82:P82"/>
    <mergeCell ref="B89:C89"/>
    <mergeCell ref="K89:K93"/>
    <mergeCell ref="B90:C90"/>
    <mergeCell ref="L90:P90"/>
    <mergeCell ref="B91:C91"/>
    <mergeCell ref="L91:P91"/>
    <mergeCell ref="B102:C102"/>
    <mergeCell ref="K102:K106"/>
    <mergeCell ref="B103:C103"/>
    <mergeCell ref="L103:P103"/>
    <mergeCell ref="B104:C104"/>
    <mergeCell ref="L104:P104"/>
    <mergeCell ref="B105:C105"/>
    <mergeCell ref="L105:P105"/>
    <mergeCell ref="B106:C106"/>
    <mergeCell ref="L106:P106"/>
    <mergeCell ref="B118:C118"/>
    <mergeCell ref="L118:P118"/>
    <mergeCell ref="B119:C119"/>
    <mergeCell ref="L119:P119"/>
    <mergeCell ref="B121:B122"/>
    <mergeCell ref="C121:I121"/>
    <mergeCell ref="K121:M121"/>
    <mergeCell ref="N121:P121"/>
    <mergeCell ref="B108:B109"/>
    <mergeCell ref="C108:I108"/>
    <mergeCell ref="K108:M108"/>
    <mergeCell ref="N108:P108"/>
    <mergeCell ref="B115:C115"/>
    <mergeCell ref="K115:K119"/>
    <mergeCell ref="B116:C116"/>
    <mergeCell ref="L116:P116"/>
    <mergeCell ref="B117:C117"/>
    <mergeCell ref="L117:P117"/>
    <mergeCell ref="B128:C128"/>
    <mergeCell ref="K128:K132"/>
    <mergeCell ref="B129:C129"/>
    <mergeCell ref="L129:P129"/>
    <mergeCell ref="B130:C130"/>
    <mergeCell ref="L130:P130"/>
    <mergeCell ref="B131:C131"/>
    <mergeCell ref="L131:P131"/>
    <mergeCell ref="B132:C132"/>
    <mergeCell ref="L132:P132"/>
    <mergeCell ref="B134:B135"/>
    <mergeCell ref="C134:I134"/>
    <mergeCell ref="K134:M134"/>
    <mergeCell ref="N134:P134"/>
    <mergeCell ref="B141:C141"/>
    <mergeCell ref="K141:K145"/>
    <mergeCell ref="B142:C142"/>
    <mergeCell ref="L142:P142"/>
    <mergeCell ref="B143:C143"/>
    <mergeCell ref="L143:P143"/>
    <mergeCell ref="L158:P158"/>
    <mergeCell ref="B144:C144"/>
    <mergeCell ref="L144:P144"/>
    <mergeCell ref="B145:C145"/>
    <mergeCell ref="L145:P145"/>
    <mergeCell ref="B147:B148"/>
    <mergeCell ref="C147:I147"/>
    <mergeCell ref="K147:M147"/>
    <mergeCell ref="N147:P147"/>
    <mergeCell ref="B170:C170"/>
    <mergeCell ref="L170:P170"/>
    <mergeCell ref="B171:C171"/>
    <mergeCell ref="L171:P171"/>
    <mergeCell ref="A4:A5"/>
    <mergeCell ref="B160:B161"/>
    <mergeCell ref="C160:I160"/>
    <mergeCell ref="K160:M160"/>
    <mergeCell ref="N160:P160"/>
    <mergeCell ref="B167:C167"/>
    <mergeCell ref="K167:K171"/>
    <mergeCell ref="B168:C168"/>
    <mergeCell ref="L168:P168"/>
    <mergeCell ref="B169:C169"/>
    <mergeCell ref="L169:P169"/>
    <mergeCell ref="B154:C154"/>
    <mergeCell ref="K154:K158"/>
    <mergeCell ref="B155:C155"/>
    <mergeCell ref="L155:P155"/>
    <mergeCell ref="B156:C156"/>
    <mergeCell ref="L156:P156"/>
    <mergeCell ref="B157:C157"/>
    <mergeCell ref="L157:P157"/>
    <mergeCell ref="B158:C158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ECCD7-C11B-404C-8DA2-E806FEA06593}">
  <sheetPr codeName="Sheet3"/>
  <dimension ref="C12:E22"/>
  <sheetViews>
    <sheetView workbookViewId="0">
      <selection activeCell="D23" sqref="D23"/>
    </sheetView>
  </sheetViews>
  <sheetFormatPr defaultRowHeight="17" x14ac:dyDescent="0.45"/>
  <cols>
    <col min="3" max="4" width="11.75" customWidth="1"/>
  </cols>
  <sheetData>
    <row r="12" spans="3:5" x14ac:dyDescent="0.45">
      <c r="C12" s="1"/>
      <c r="D12" s="1"/>
      <c r="E12" s="1"/>
    </row>
    <row r="13" spans="3:5" x14ac:dyDescent="0.45">
      <c r="C13" s="1" t="s">
        <v>13</v>
      </c>
      <c r="D13" s="1" t="str">
        <f t="shared" ref="D13:D16" si="0">IF(C13="07A","D/U",IF(C13="08A","S/G",IF(C13="09A","S/G",IF(C13="10A","S/G",IF(C13="11A","D/U","")))))</f>
        <v>D/U</v>
      </c>
      <c r="E13" s="1"/>
    </row>
    <row r="14" spans="3:5" x14ac:dyDescent="0.45">
      <c r="C14" s="1" t="s">
        <v>12</v>
      </c>
      <c r="D14" s="1" t="str">
        <f t="shared" si="0"/>
        <v>S/G</v>
      </c>
      <c r="E14" s="1"/>
    </row>
    <row r="15" spans="3:5" x14ac:dyDescent="0.45">
      <c r="C15" s="1" t="s">
        <v>14</v>
      </c>
      <c r="D15" s="1" t="str">
        <f t="shared" si="0"/>
        <v>S/G</v>
      </c>
      <c r="E15" s="1"/>
    </row>
    <row r="16" spans="3:5" x14ac:dyDescent="0.45">
      <c r="C16" s="1" t="s">
        <v>15</v>
      </c>
      <c r="D16" s="1" t="str">
        <f t="shared" si="0"/>
        <v>S/G</v>
      </c>
      <c r="E16" s="1"/>
    </row>
    <row r="17" spans="3:5" x14ac:dyDescent="0.45">
      <c r="C17" s="1" t="s">
        <v>16</v>
      </c>
      <c r="D17" s="1" t="str">
        <f>IF(C17="07A","D/U",IF(C17="08A","S/G",IF(C17="09A","S/G",IF(C17="10A","S/G",IF(C17="11A","D/U","")))))</f>
        <v>D/U</v>
      </c>
      <c r="E17" s="1"/>
    </row>
    <row r="18" spans="3:5" x14ac:dyDescent="0.45">
      <c r="C18" s="1"/>
      <c r="D18" s="1"/>
      <c r="E18" s="1"/>
    </row>
    <row r="19" spans="3:5" x14ac:dyDescent="0.45">
      <c r="C19" s="1"/>
      <c r="D19" s="1"/>
      <c r="E19" s="1"/>
    </row>
    <row r="20" spans="3:5" x14ac:dyDescent="0.45">
      <c r="C20" s="1"/>
      <c r="D20" s="1"/>
      <c r="E20" s="1"/>
    </row>
    <row r="21" spans="3:5" x14ac:dyDescent="0.45">
      <c r="C21" s="1"/>
      <c r="D21" s="1"/>
      <c r="E21" s="1"/>
    </row>
    <row r="22" spans="3:5" x14ac:dyDescent="0.45">
      <c r="C22" s="1"/>
      <c r="D22" s="1"/>
      <c r="E2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1호기 RowData</vt:lpstr>
      <vt:lpstr>보고</vt:lpstr>
      <vt:lpstr>목록</vt:lpstr>
      <vt:lpstr>ㅇㄹ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pyvts</dc:creator>
  <cp:lastModifiedBy>pyvts</cp:lastModifiedBy>
  <dcterms:created xsi:type="dcterms:W3CDTF">2026-06-08T10:18:23Z</dcterms:created>
  <dcterms:modified xsi:type="dcterms:W3CDTF">2026-06-09T12:53:55Z</dcterms:modified>
</cp:coreProperties>
</file>