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abc0a0a373000e85/바탕 화면/3pl_Exp/참고매크로/개별파일/"/>
    </mc:Choice>
  </mc:AlternateContent>
  <xr:revisionPtr revIDLastSave="95" documentId="8_{3F545623-7CAC-458C-BF0E-102F644D5E8C}" xr6:coauthVersionLast="47" xr6:coauthVersionMax="47" xr10:uidLastSave="{C0C36F0B-12CE-4D4C-B550-FFFB49335522}"/>
  <bookViews>
    <workbookView xWindow="30930" yWindow="-120" windowWidth="26790" windowHeight="15990" xr2:uid="{00000000-000D-0000-FFFF-FFFF00000000}"/>
  </bookViews>
  <sheets>
    <sheet name="오늘배치" sheetId="3" r:id="rId1"/>
    <sheet name="Raw_Data" sheetId="4" r:id="rId2"/>
    <sheet name="누적통계" sheetId="5" r:id="rId3"/>
    <sheet name="기본정보" sheetId="2" r:id="rId4"/>
  </sheets>
  <calcPr calcId="191029" forceFullCalc="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3" l="1" a="1"/>
  <c r="N5" i="3" s="1"/>
  <c r="L5" i="3" s="1" a="1"/>
  <c r="L5" i="3" s="1"/>
  <c r="N6" i="3" a="1"/>
  <c r="N6" i="3" s="1"/>
  <c r="L6" i="3" s="1" a="1"/>
  <c r="L6" i="3" s="1"/>
  <c r="N7" i="3" a="1"/>
  <c r="N7" i="3" s="1"/>
  <c r="M7" i="3" s="1"/>
  <c r="N8" i="3" a="1"/>
  <c r="N8" i="3" s="1"/>
  <c r="L8" i="3" s="1" a="1"/>
  <c r="L8" i="3" s="1"/>
  <c r="N9" i="3" a="1"/>
  <c r="N9" i="3" s="1"/>
  <c r="L9" i="3" s="1" a="1"/>
  <c r="L9" i="3" s="1"/>
  <c r="N10" i="3" a="1"/>
  <c r="N10" i="3" s="1"/>
  <c r="M10" i="3" s="1"/>
  <c r="N11" i="3" a="1"/>
  <c r="N11" i="3" s="1"/>
  <c r="L11" i="3" s="1" a="1"/>
  <c r="L11" i="3" s="1"/>
  <c r="N12" i="3" a="1"/>
  <c r="N12" i="3" s="1"/>
  <c r="L12" i="3" s="1" a="1"/>
  <c r="L12" i="3" s="1"/>
  <c r="N13" i="3" a="1"/>
  <c r="N13" i="3" s="1"/>
  <c r="L13" i="3" s="1" a="1"/>
  <c r="L13" i="3" s="1"/>
  <c r="N14" i="3" a="1"/>
  <c r="N14" i="3" s="1"/>
  <c r="L14" i="3" s="1" a="1"/>
  <c r="L14" i="3" s="1"/>
  <c r="N15" i="3" a="1"/>
  <c r="N15" i="3" s="1"/>
  <c r="M15" i="3" s="1"/>
  <c r="N16" i="3" a="1"/>
  <c r="N16" i="3" s="1"/>
  <c r="L16" i="3" s="1" a="1"/>
  <c r="L16" i="3" s="1"/>
  <c r="N17" i="3" a="1"/>
  <c r="N17" i="3" s="1"/>
  <c r="M17" i="3" s="1"/>
  <c r="N18" i="3" a="1"/>
  <c r="N18" i="3" s="1"/>
  <c r="M18" i="3" s="1"/>
  <c r="N4" i="3" a="1"/>
  <c r="N4" i="3" s="1"/>
  <c r="L4" i="3" s="1" a="1"/>
  <c r="L4" i="3" s="1"/>
  <c r="F5" i="3" a="1"/>
  <c r="F5" i="3" s="1"/>
  <c r="F6" i="3" a="1"/>
  <c r="F6" i="3" s="1"/>
  <c r="F7" i="3" a="1"/>
  <c r="F7" i="3" s="1"/>
  <c r="F8" i="3" a="1"/>
  <c r="F8" i="3" s="1"/>
  <c r="F9" i="3" a="1"/>
  <c r="F9" i="3" s="1"/>
  <c r="F10" i="3" a="1"/>
  <c r="F10" i="3" s="1"/>
  <c r="F11" i="3" a="1"/>
  <c r="F11" i="3" s="1"/>
  <c r="F12" i="3" a="1"/>
  <c r="F12" i="3" s="1"/>
  <c r="F13" i="3" a="1"/>
  <c r="F13" i="3" s="1"/>
  <c r="F14" i="3" a="1"/>
  <c r="F14" i="3" s="1"/>
  <c r="F15" i="3" a="1"/>
  <c r="F15" i="3" s="1"/>
  <c r="F16" i="3" a="1"/>
  <c r="F16" i="3" s="1"/>
  <c r="F17" i="3" a="1"/>
  <c r="F17" i="3" s="1"/>
  <c r="F18" i="3" a="1"/>
  <c r="F18" i="3" s="1"/>
  <c r="F4" i="3" a="1"/>
  <c r="F4" i="3" s="1"/>
  <c r="L15" i="3" l="1" a="1"/>
  <c r="L15" i="3" s="1"/>
  <c r="L7" i="3" a="1"/>
  <c r="L7" i="3" s="1"/>
  <c r="L18" i="3" a="1"/>
  <c r="L18" i="3" s="1"/>
  <c r="M12" i="3"/>
  <c r="L10" i="3" a="1"/>
  <c r="L10" i="3" s="1"/>
  <c r="M14" i="3"/>
  <c r="M6" i="3"/>
  <c r="M9" i="3"/>
  <c r="L17" i="3" a="1"/>
  <c r="L17" i="3" s="1"/>
  <c r="M11" i="3"/>
  <c r="M16" i="3"/>
  <c r="M8" i="3"/>
  <c r="M13" i="3"/>
  <c r="M5" i="3"/>
  <c r="M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4" i="3"/>
  <c r="G31" i="5" l="1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" i="5"/>
  <c r="E4" i="5"/>
  <c r="C2" i="5"/>
  <c r="I31" i="5"/>
  <c r="I24" i="5"/>
  <c r="I17" i="5"/>
  <c r="I11" i="5"/>
  <c r="I4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E2" i="5"/>
  <c r="B6" i="5"/>
  <c r="I30" i="5"/>
  <c r="I23" i="5"/>
  <c r="I16" i="5"/>
  <c r="I8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3" i="5"/>
  <c r="B7" i="5"/>
  <c r="I25" i="5"/>
  <c r="I18" i="5"/>
  <c r="I10" i="5"/>
  <c r="I3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C7" i="5"/>
  <c r="C5" i="5"/>
  <c r="B4" i="5"/>
  <c r="I29" i="5"/>
  <c r="I22" i="5"/>
  <c r="I15" i="5"/>
  <c r="I9" i="5"/>
  <c r="I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6" i="5"/>
  <c r="C4" i="5"/>
  <c r="B3" i="5"/>
  <c r="I27" i="5"/>
  <c r="I19" i="5"/>
  <c r="I12" i="5"/>
  <c r="I6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K13" i="5" s="1"/>
  <c r="B12" i="5"/>
  <c r="B11" i="5"/>
  <c r="B10" i="5"/>
  <c r="B9" i="5"/>
  <c r="B8" i="5"/>
  <c r="B5" i="5"/>
  <c r="K5" i="5" s="1"/>
  <c r="I28" i="5"/>
  <c r="I21" i="5"/>
  <c r="I14" i="5"/>
  <c r="I7" i="5"/>
  <c r="H31" i="5"/>
  <c r="H30" i="5"/>
  <c r="H29" i="5"/>
  <c r="L29" i="5" s="1"/>
  <c r="H28" i="5"/>
  <c r="H27" i="5"/>
  <c r="H26" i="5"/>
  <c r="H25" i="5"/>
  <c r="L25" i="5" s="1"/>
  <c r="H24" i="5"/>
  <c r="L24" i="5" s="1"/>
  <c r="H23" i="5"/>
  <c r="H22" i="5"/>
  <c r="L22" i="5" s="1"/>
  <c r="H21" i="5"/>
  <c r="H20" i="5"/>
  <c r="H19" i="5"/>
  <c r="H18" i="5"/>
  <c r="L18" i="5" s="1"/>
  <c r="H17" i="5"/>
  <c r="L17" i="5" s="1"/>
  <c r="H16" i="5"/>
  <c r="L16" i="5" s="1"/>
  <c r="H15" i="5"/>
  <c r="H14" i="5"/>
  <c r="H13" i="5"/>
  <c r="H12" i="5"/>
  <c r="L12" i="5" s="1"/>
  <c r="H11" i="5"/>
  <c r="L11" i="5" s="1"/>
  <c r="H10" i="5"/>
  <c r="H9" i="5"/>
  <c r="H8" i="5"/>
  <c r="L8" i="5" s="1"/>
  <c r="H7" i="5"/>
  <c r="H6" i="5"/>
  <c r="L6" i="5" s="1"/>
  <c r="H5" i="5"/>
  <c r="H4" i="5"/>
  <c r="L4" i="5" s="1"/>
  <c r="H3" i="5"/>
  <c r="L3" i="5" s="1"/>
  <c r="H2" i="5"/>
  <c r="L2" i="5" s="1"/>
  <c r="F2" i="5"/>
  <c r="F33" i="5" s="1"/>
  <c r="C3" i="5"/>
  <c r="C33" i="5" s="1"/>
  <c r="B2" i="5"/>
  <c r="I26" i="5"/>
  <c r="I20" i="5"/>
  <c r="I13" i="5"/>
  <c r="I5" i="5"/>
  <c r="G13" i="3"/>
  <c r="G5" i="3"/>
  <c r="G4" i="3"/>
  <c r="G11" i="3"/>
  <c r="G18" i="3"/>
  <c r="G10" i="3"/>
  <c r="G17" i="3"/>
  <c r="G9" i="3"/>
  <c r="G12" i="3"/>
  <c r="G16" i="3"/>
  <c r="I8" i="3" a="1"/>
  <c r="I8" i="3" s="1"/>
  <c r="G15" i="3"/>
  <c r="G7" i="3"/>
  <c r="G14" i="3"/>
  <c r="G6" i="3"/>
  <c r="D33" i="5"/>
  <c r="I16" i="3" a="1"/>
  <c r="I16" i="3" s="1"/>
  <c r="I12" i="3" a="1"/>
  <c r="I12" i="3" s="1"/>
  <c r="I15" i="3" a="1"/>
  <c r="I15" i="3" s="1"/>
  <c r="I11" i="3" a="1"/>
  <c r="I11" i="3" s="1"/>
  <c r="I7" i="3" a="1"/>
  <c r="I7" i="3" s="1"/>
  <c r="I18" i="3" a="1"/>
  <c r="I18" i="3" s="1"/>
  <c r="I14" i="3" a="1"/>
  <c r="I14" i="3" s="1"/>
  <c r="I10" i="3" a="1"/>
  <c r="I10" i="3" s="1"/>
  <c r="I6" i="3" a="1"/>
  <c r="I6" i="3" s="1"/>
  <c r="I17" i="3" a="1"/>
  <c r="I17" i="3" s="1"/>
  <c r="I13" i="3" a="1"/>
  <c r="I13" i="3" s="1"/>
  <c r="I9" i="3" a="1"/>
  <c r="I9" i="3" s="1"/>
  <c r="I5" i="3" a="1"/>
  <c r="I5" i="3" s="1"/>
  <c r="H16" i="3" a="1"/>
  <c r="H16" i="3" s="1"/>
  <c r="H12" i="3" a="1"/>
  <c r="H12" i="3" s="1"/>
  <c r="I4" i="3" a="1"/>
  <c r="I4" i="3" s="1"/>
  <c r="G8" i="3"/>
  <c r="H8" i="3" a="1"/>
  <c r="H8" i="3" s="1"/>
  <c r="H15" i="3" a="1"/>
  <c r="H15" i="3" s="1"/>
  <c r="H11" i="3" a="1"/>
  <c r="H11" i="3" s="1"/>
  <c r="H7" i="3" a="1"/>
  <c r="H7" i="3" s="1"/>
  <c r="H18" i="3" a="1"/>
  <c r="H18" i="3" s="1"/>
  <c r="H14" i="3" a="1"/>
  <c r="H14" i="3" s="1"/>
  <c r="H10" i="3" a="1"/>
  <c r="H10" i="3" s="1"/>
  <c r="H6" i="3" a="1"/>
  <c r="H6" i="3" s="1"/>
  <c r="H17" i="3" a="1"/>
  <c r="H17" i="3" s="1"/>
  <c r="H13" i="3" a="1"/>
  <c r="H13" i="3" s="1"/>
  <c r="H9" i="3" a="1"/>
  <c r="H9" i="3" s="1"/>
  <c r="H5" i="3" a="1"/>
  <c r="H5" i="3" s="1"/>
  <c r="H4" i="3" a="1"/>
  <c r="H4" i="3" s="1"/>
  <c r="E33" i="5"/>
  <c r="L31" i="5"/>
  <c r="K8" i="5"/>
  <c r="K9" i="5"/>
  <c r="K10" i="5"/>
  <c r="K11" i="5"/>
  <c r="K12" i="5"/>
  <c r="K15" i="5"/>
  <c r="K17" i="5"/>
  <c r="K18" i="5"/>
  <c r="K19" i="5"/>
  <c r="K20" i="5"/>
  <c r="K21" i="5"/>
  <c r="K23" i="5"/>
  <c r="K25" i="5"/>
  <c r="K26" i="5"/>
  <c r="K27" i="5"/>
  <c r="K28" i="5"/>
  <c r="K29" i="5"/>
  <c r="K31" i="5"/>
  <c r="L15" i="5"/>
  <c r="L19" i="5"/>
  <c r="L23" i="5"/>
  <c r="L27" i="5"/>
  <c r="K4" i="5"/>
  <c r="K7" i="5"/>
  <c r="K6" i="5"/>
  <c r="K14" i="5"/>
  <c r="K22" i="5"/>
  <c r="J25" i="5"/>
  <c r="K30" i="5"/>
  <c r="J23" i="5"/>
  <c r="J31" i="5"/>
  <c r="J29" i="5"/>
  <c r="J27" i="5"/>
  <c r="L14" i="5" l="1"/>
  <c r="J17" i="5"/>
  <c r="J10" i="5"/>
  <c r="J30" i="5"/>
  <c r="J22" i="5"/>
  <c r="J16" i="5"/>
  <c r="J24" i="5"/>
  <c r="L30" i="5"/>
  <c r="J19" i="5"/>
  <c r="L7" i="5"/>
  <c r="J15" i="5"/>
  <c r="J9" i="5"/>
  <c r="L28" i="5"/>
  <c r="L20" i="5"/>
  <c r="K16" i="5"/>
  <c r="K24" i="5"/>
  <c r="J28" i="5"/>
  <c r="J7" i="5"/>
  <c r="J14" i="5"/>
  <c r="J26" i="5"/>
  <c r="J18" i="5"/>
  <c r="L10" i="5"/>
  <c r="J11" i="5"/>
  <c r="L9" i="5"/>
  <c r="J12" i="5"/>
  <c r="K3" i="5"/>
  <c r="J4" i="5"/>
  <c r="J21" i="5"/>
  <c r="L26" i="5"/>
  <c r="J3" i="5"/>
  <c r="J6" i="5"/>
  <c r="J8" i="5"/>
  <c r="L5" i="5"/>
  <c r="J2" i="5"/>
  <c r="K2" i="5"/>
  <c r="J13" i="5"/>
  <c r="J20" i="5"/>
  <c r="J5" i="5"/>
  <c r="L21" i="5"/>
  <c r="L13" i="5"/>
  <c r="B33" i="5"/>
  <c r="K33" i="5" l="1"/>
  <c r="J33" i="5"/>
  <c r="L3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<sst xmlns="http://schemas.openxmlformats.org/spreadsheetml/2006/main" count="592" uniqueCount="57">
  <si>
    <t>직원명</t>
  </si>
  <si>
    <t>층목록</t>
  </si>
  <si>
    <t>포지션목록</t>
  </si>
  <si>
    <t>김민수</t>
  </si>
  <si>
    <t>1층</t>
  </si>
  <si>
    <t>1</t>
  </si>
  <si>
    <t>이서준</t>
  </si>
  <si>
    <t>2층</t>
  </si>
  <si>
    <t>2</t>
  </si>
  <si>
    <t>박지훈</t>
  </si>
  <si>
    <t>3층</t>
  </si>
  <si>
    <t>3</t>
  </si>
  <si>
    <t>최은우</t>
  </si>
  <si>
    <t>4층</t>
  </si>
  <si>
    <t>정도윤</t>
  </si>
  <si>
    <t>5층</t>
  </si>
  <si>
    <t>강하준</t>
  </si>
  <si>
    <t>조예준</t>
  </si>
  <si>
    <t>윤시우</t>
  </si>
  <si>
    <t>장도현</t>
  </si>
  <si>
    <t>임지호</t>
  </si>
  <si>
    <t>한유진</t>
  </si>
  <si>
    <t>오서연</t>
  </si>
  <si>
    <t>신지아</t>
  </si>
  <si>
    <t>권하린</t>
  </si>
  <si>
    <t>송채원</t>
  </si>
  <si>
    <t>홍지민</t>
  </si>
  <si>
    <t>유다은</t>
  </si>
  <si>
    <t>백서윤</t>
  </si>
  <si>
    <t>문예린</t>
  </si>
  <si>
    <t>노수아</t>
  </si>
  <si>
    <t>남지후</t>
  </si>
  <si>
    <t>서민재</t>
  </si>
  <si>
    <t>진우성</t>
  </si>
  <si>
    <t>구태현</t>
  </si>
  <si>
    <t>배정우</t>
  </si>
  <si>
    <t>심가온</t>
  </si>
  <si>
    <t>류현서</t>
  </si>
  <si>
    <t>탁민재</t>
  </si>
  <si>
    <t>고은찬</t>
  </si>
  <si>
    <t>도하영</t>
  </si>
  <si>
    <t>오늘 날짜</t>
  </si>
  <si>
    <t>선택 직원 누적 참조</t>
  </si>
  <si>
    <t>층</t>
  </si>
  <si>
    <t>포지션1</t>
  </si>
  <si>
    <t>포지션2</t>
  </si>
  <si>
    <t>포지션3</t>
  </si>
  <si>
    <t>총배치</t>
  </si>
  <si>
    <t>가장 많은 층</t>
  </si>
  <si>
    <t>가장 많은 포지션</t>
  </si>
  <si>
    <t>Raw_Data 추가용 변환표</t>
  </si>
  <si>
    <t>날짜</t>
  </si>
  <si>
    <t>포지션</t>
  </si>
  <si>
    <t>층편중(최대-최소)</t>
  </si>
  <si>
    <t>포지션편중(최대-최소)</t>
  </si>
  <si>
    <t>전체합계</t>
  </si>
  <si>
    <t>`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</si>
</sst>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80" formatCode="yyyy/mm/dd;@"/>
  </numFmts>
  <fonts count="6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/>
    </fill>
    <fill>
      <patternFill patternType="solid">
        <fgColor rgb="FFFFF2CC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RawData" displayName="tblRawData" ref="A1:D166">
  <autoFilter ref="A1:D166" xr:uid="{00000000-0009-0000-0100-000001000000}"/>
  <tableColumns count="4">
    <tableColumn id="1" xr3:uid="{00000000-0010-0000-0000-000001000000}" name="날짜"/>
    <tableColumn id="2" xr3:uid="{00000000-0010-0000-0000-000002000000}" name="층"/>
    <tableColumn id="3" xr3:uid="{00000000-0010-0000-0000-000003000000}" name="포지션"/>
    <tableColumn id="4" xr3:uid="{00000000-0010-0000-0000-000004000000}" name="직원명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8"/>
  <sheetViews>
    <sheetView showGridLines="0" tabSelected="1" workbookViewId="0">
      <pane ySplit="3" topLeftCell="A4" activePane="bottomLeft" state="frozen"/>
      <selection pane="bottomLeft" activeCell="D26" sqref="D26"/>
    </sheetView>
  </sheetViews>
  <sheetFormatPr defaultRowHeight="16.5" x14ac:dyDescent="0.3"/>
  <cols>
    <col min="1" max="1" width="10" customWidth="1"/>
    <col min="2" max="4" width="12" customWidth="1"/>
    <col min="6" max="6" width="24.25" bestFit="1" customWidth="1"/>
    <col min="7" max="7" width="10" customWidth="1"/>
    <col min="8" max="8" width="12.625" bestFit="1" customWidth="1"/>
    <col min="9" max="9" width="16.75" bestFit="1" customWidth="1"/>
    <col min="11" max="11" width="24.25" bestFit="1" customWidth="1"/>
  </cols>
  <sheetData>
    <row r="1" spans="1:14" x14ac:dyDescent="0.3">
      <c r="A1" s="1" t="s">
        <v>41</v>
      </c>
      <c r="B1" s="3">
        <v>46126</v>
      </c>
    </row>
    <row r="2" spans="1:14" x14ac:dyDescent="0.3">
      <c r="F2" s="1" t="s">
        <v>42</v>
      </c>
      <c r="G2" s="1"/>
      <c r="H2" s="1"/>
      <c r="I2" s="1"/>
      <c r="K2" s="1" t="s">
        <v>50</v>
      </c>
      <c r="L2" s="1"/>
      <c r="M2" s="1"/>
      <c r="N2" s="1"/>
    </row>
    <row r="3" spans="1:14" x14ac:dyDescent="0.3">
      <c r="A3" s="1" t="s">
        <v>43</v>
      </c>
      <c r="B3" s="1" t="s">
        <v>44</v>
      </c>
      <c r="C3" s="1" t="s">
        <v>45</v>
      </c>
      <c r="D3" s="1" t="s">
        <v>46</v>
      </c>
      <c r="F3" s="1" t="s">
        <v>0</v>
      </c>
      <c r="G3" s="1" t="s">
        <v>47</v>
      </c>
      <c r="H3" s="1" t="s">
        <v>48</v>
      </c>
      <c r="I3" s="1" t="s">
        <v>49</v>
      </c>
      <c r="K3" s="8" t="s">
        <v>51</v>
      </c>
      <c r="L3" s="8" t="s">
        <v>43</v>
      </c>
      <c r="M3" s="8" t="s">
        <v>52</v>
      </c>
      <c r="N3" s="8" t="s">
        <v>0</v>
      </c>
    </row>
    <row r="4" spans="1:14" x14ac:dyDescent="0.3">
      <c r="A4" s="2" t="s">
        <v>4</v>
      </c>
      <c r="B4" s="2" t="s">
        <v>27</v>
      </c>
      <c r="C4" s="2" t="s">
        <v>32</v>
      </c>
      <c r="D4" s="2" t="s">
        <v>29</v>
      </c>
      <c r="F4" s="2" t="str" cm="1">
        <f t="array" ref="F4">IF($B$1&lt;&gt;"",INDEX($B$4:$D$8,INT((ROWS(F$4:F4)-1)/3)+1,MOD(ROWS(F$4:F4)-1,3)+1),"")</f>
        <v>유다은</v>
      </c>
      <c r="G4" s="2">
        <f>IF(F4="","",COUNTIF(Raw_Data!$D:$D,F4))</f>
        <v>5</v>
      </c>
      <c r="H4" s="2" t="str" cm="1">
        <f t="array" ref="H4">IF(F4="","",INDEX({"1층","2층","3층","4층","5층"},MATCH(MAX(COUNTIFS(Raw_Data!$D:$D,F4,Raw_Data!$B:$B,{"1층","2층","3층","4층","5층"})),COUNTIFS(Raw_Data!$D:$D,F4,Raw_Data!$B:$B,{"1층","2층","3층","4층","5층"}),0)))</f>
        <v>1층</v>
      </c>
      <c r="I4" s="2" t="str" cm="1">
        <f t="array" ref="I4">IF(F4="","",INDEX({"1","2","3"},MATCH(MAX(COUNTIFS(Raw_Data!$D:$D,F4,Raw_Data!$C:$C,{"1","2","3"})),COUNTIFS(Raw_Data!$D:$D,F4,Raw_Data!$C:$C,{"1","2","3"}),0)))</f>
        <v>1</v>
      </c>
      <c r="K4" s="10">
        <f>IF(N4="","",$B$1)</f>
        <v>46126</v>
      </c>
      <c r="L4" s="9" t="str" cm="1">
        <f t="array" ref="L4">IF(N4="","",INDEX($A$4:$A$8,INT((ROWS(L$4:L4)-1)/3)+1))</f>
        <v>1층</v>
      </c>
      <c r="M4" s="9">
        <f>IF(N4="","",MOD(ROWS(M$4:M4)-1,3)+1)</f>
        <v>1</v>
      </c>
      <c r="N4" s="9" t="str" cm="1">
        <f t="array" ref="N4">IF($B$1&lt;&gt;"",INDEX($B$4:$D$8,INT((ROWS(N$4:N4)-1)/3)+1,MOD(ROWS(N$4:N4)-1,3)+1),"")</f>
        <v>유다은</v>
      </c>
    </row>
    <row r="5" spans="1:14" x14ac:dyDescent="0.3">
      <c r="A5" s="2" t="s">
        <v>7</v>
      </c>
      <c r="B5" s="2"/>
      <c r="C5" s="2"/>
      <c r="D5" s="2"/>
      <c r="F5" s="2" t="str" cm="1">
        <f t="array" ref="F5">IF($B$1&lt;&gt;"",INDEX($B$4:$D$8,INT((ROWS(F$4:F5)-1)/3)+1,MOD(ROWS(F$4:F5)-1,3)+1),"")</f>
        <v>서민재</v>
      </c>
      <c r="G5" s="2">
        <f>IF(F5="","",COUNTIF(Raw_Data!$D:$D,F5))</f>
        <v>5</v>
      </c>
      <c r="H5" s="2" t="str" cm="1">
        <f t="array" ref="H5">IF(F5="","",INDEX({"1층","2층","3층","4층","5층"},MATCH(MAX(COUNTIFS(Raw_Data!$D:$D,F5,Raw_Data!$B:$B,{"1층","2층","3층","4층","5층"})),COUNTIFS(Raw_Data!$D:$D,F5,Raw_Data!$B:$B,{"1층","2층","3층","4층","5층"}),0)))</f>
        <v>1층</v>
      </c>
      <c r="I5" s="2" t="str" cm="1">
        <f t="array" ref="I5">IF(F5="","",INDEX({"1","2","3"},MATCH(MAX(COUNTIFS(Raw_Data!$D:$D,F5,Raw_Data!$C:$C,{"1","2","3"})),COUNTIFS(Raw_Data!$D:$D,F5,Raw_Data!$C:$C,{"1","2","3"}),0)))</f>
        <v>1</v>
      </c>
      <c r="K5" s="10">
        <f t="shared" ref="K5:K18" si="0">IF(N5="","",$B$1)</f>
        <v>46126</v>
      </c>
      <c r="L5" s="9" t="str" cm="1">
        <f t="array" ref="L5">IF(N5="","",INDEX($A$4:$A$8,INT((ROWS(L$4:L5)-1)/3)+1))</f>
        <v>1층</v>
      </c>
      <c r="M5" s="9">
        <f>IF(N5="","",MOD(ROWS(M$4:M5)-1,3)+1)</f>
        <v>2</v>
      </c>
      <c r="N5" s="9" t="str" cm="1">
        <f t="array" ref="N5">IF($B$1&lt;&gt;"",INDEX($B$4:$D$8,INT((ROWS(N$4:N5)-1)/3)+1,MOD(ROWS(N$4:N5)-1,3)+1),"")</f>
        <v>서민재</v>
      </c>
    </row>
    <row r="6" spans="1:14" x14ac:dyDescent="0.3">
      <c r="A6" s="2" t="s">
        <v>10</v>
      </c>
      <c r="B6" s="2"/>
      <c r="C6" s="2"/>
      <c r="D6" s="2"/>
      <c r="F6" s="2" t="str" cm="1">
        <f t="array" ref="F6">IF($B$1&lt;&gt;"",INDEX($B$4:$D$8,INT((ROWS(F$4:F6)-1)/3)+1,MOD(ROWS(F$4:F6)-1,3)+1),"")</f>
        <v>문예린</v>
      </c>
      <c r="G6" s="2">
        <f>IF(F6="","",COUNTIF(Raw_Data!$D:$D,F6))</f>
        <v>5</v>
      </c>
      <c r="H6" s="2" t="str" cm="1">
        <f t="array" ref="H6">IF(F6="","",INDEX({"1층","2층","3층","4층","5층"},MATCH(MAX(COUNTIFS(Raw_Data!$D:$D,F6,Raw_Data!$B:$B,{"1층","2층","3층","4층","5층"})),COUNTIFS(Raw_Data!$D:$D,F6,Raw_Data!$B:$B,{"1층","2층","3층","4층","5층"}),0)))</f>
        <v>1층</v>
      </c>
      <c r="I6" s="2" t="str" cm="1">
        <f t="array" ref="I6">IF(F6="","",INDEX({"1","2","3"},MATCH(MAX(COUNTIFS(Raw_Data!$D:$D,F6,Raw_Data!$C:$C,{"1","2","3"})),COUNTIFS(Raw_Data!$D:$D,F6,Raw_Data!$C:$C,{"1","2","3"}),0)))</f>
        <v>2</v>
      </c>
      <c r="K6" s="10">
        <f t="shared" si="0"/>
        <v>46126</v>
      </c>
      <c r="L6" s="9" t="str" cm="1">
        <f t="array" ref="L6">IF(N6="","",INDEX($A$4:$A$8,INT((ROWS(L$4:L6)-1)/3)+1))</f>
        <v>1층</v>
      </c>
      <c r="M6" s="9">
        <f>IF(N6="","",MOD(ROWS(M$4:M6)-1,3)+1)</f>
        <v>3</v>
      </c>
      <c r="N6" s="9" t="str" cm="1">
        <f t="array" ref="N6">IF($B$1&lt;&gt;"",INDEX($B$4:$D$8,INT((ROWS(N$4:N6)-1)/3)+1,MOD(ROWS(N$4:N6)-1,3)+1),"")</f>
        <v>문예린</v>
      </c>
    </row>
    <row r="7" spans="1:14" x14ac:dyDescent="0.3">
      <c r="A7" s="2" t="s">
        <v>13</v>
      </c>
      <c r="B7" s="2"/>
      <c r="C7" s="2"/>
      <c r="D7" s="2"/>
      <c r="F7" s="2" cm="1">
        <f t="array" ref="F7">IF($B$1&lt;&gt;"",INDEX($B$4:$D$8,INT((ROWS(F$4:F7)-1)/3)+1,MOD(ROWS(F$4:F7)-1,3)+1),"")</f>
        <v>0</v>
      </c>
      <c r="G7" s="2">
        <f>IF(F7="","",COUNTIF(Raw_Data!$D:$D,F7))</f>
        <v>0</v>
      </c>
      <c r="H7" s="2" t="str" cm="1">
        <f t="array" ref="H7">IF(F7="","",INDEX({"1층","2층","3층","4층","5층"},MATCH(MAX(COUNTIFS(Raw_Data!$D:$D,F7,Raw_Data!$B:$B,{"1층","2층","3층","4층","5층"})),COUNTIFS(Raw_Data!$D:$D,F7,Raw_Data!$B:$B,{"1층","2층","3층","4층","5층"}),0)))</f>
        <v>1층</v>
      </c>
      <c r="I7" s="2" t="str" cm="1">
        <f t="array" ref="I7">IF(F7="","",INDEX({"1","2","3"},MATCH(MAX(COUNTIFS(Raw_Data!$D:$D,F7,Raw_Data!$C:$C,{"1","2","3"})),COUNTIFS(Raw_Data!$D:$D,F7,Raw_Data!$C:$C,{"1","2","3"}),0)))</f>
        <v>1</v>
      </c>
      <c r="K7" s="10">
        <f t="shared" si="0"/>
        <v>46126</v>
      </c>
      <c r="L7" s="9" t="str" cm="1">
        <f t="array" ref="L7">IF(N7="","",INDEX($A$4:$A$8,INT((ROWS(L$4:L7)-1)/3)+1))</f>
        <v>2층</v>
      </c>
      <c r="M7" s="9">
        <f>IF(N7="","",MOD(ROWS(M$4:M7)-1,3)+1)</f>
        <v>1</v>
      </c>
      <c r="N7" s="9" cm="1">
        <f t="array" ref="N7">IF($B$1&lt;&gt;"",INDEX($B$4:$D$8,INT((ROWS(N$4:N7)-1)/3)+1,MOD(ROWS(N$4:N7)-1,3)+1),"")</f>
        <v>0</v>
      </c>
    </row>
    <row r="8" spans="1:14" x14ac:dyDescent="0.3">
      <c r="A8" s="2" t="s">
        <v>15</v>
      </c>
      <c r="B8" s="2"/>
      <c r="C8" s="2"/>
      <c r="D8" s="2"/>
      <c r="F8" s="2" cm="1">
        <f t="array" ref="F8">IF($B$1&lt;&gt;"",INDEX($B$4:$D$8,INT((ROWS(F$4:F8)-1)/3)+1,MOD(ROWS(F$4:F8)-1,3)+1),"")</f>
        <v>0</v>
      </c>
      <c r="G8" s="2">
        <f>IF(F8="","",COUNTIF(Raw_Data!$D:$D,F8))</f>
        <v>0</v>
      </c>
      <c r="H8" s="2" t="str" cm="1">
        <f t="array" ref="H8">IF(F8="","",INDEX({"1층","2층","3층","4층","5층"},MATCH(MAX(COUNTIFS(Raw_Data!$D:$D,F8,Raw_Data!$B:$B,{"1층","2층","3층","4층","5층"})),COUNTIFS(Raw_Data!$D:$D,F8,Raw_Data!$B:$B,{"1층","2층","3층","4층","5층"}),0)))</f>
        <v>1층</v>
      </c>
      <c r="I8" s="2" t="str" cm="1">
        <f t="array" ref="I8">IF(F8="","",INDEX({"1","2","3"},MATCH(MAX(COUNTIFS(Raw_Data!$D:$D,F8,Raw_Data!$C:$C,{"1","2","3"})),COUNTIFS(Raw_Data!$D:$D,F8,Raw_Data!$C:$C,{"1","2","3"}),0)))</f>
        <v>1</v>
      </c>
      <c r="K8" s="10">
        <f t="shared" si="0"/>
        <v>46126</v>
      </c>
      <c r="L8" s="9" t="str" cm="1">
        <f t="array" ref="L8">IF(N8="","",INDEX($A$4:$A$8,INT((ROWS(L$4:L8)-1)/3)+1))</f>
        <v>2층</v>
      </c>
      <c r="M8" s="9">
        <f>IF(N8="","",MOD(ROWS(M$4:M8)-1,3)+1)</f>
        <v>2</v>
      </c>
      <c r="N8" s="9" cm="1">
        <f t="array" ref="N8">IF($B$1&lt;&gt;"",INDEX($B$4:$D$8,INT((ROWS(N$4:N8)-1)/3)+1,MOD(ROWS(N$4:N8)-1,3)+1),"")</f>
        <v>0</v>
      </c>
    </row>
    <row r="9" spans="1:14" x14ac:dyDescent="0.3">
      <c r="F9" s="2" cm="1">
        <f t="array" ref="F9">IF($B$1&lt;&gt;"",INDEX($B$4:$D$8,INT((ROWS(F$4:F9)-1)/3)+1,MOD(ROWS(F$4:F9)-1,3)+1),"")</f>
        <v>0</v>
      </c>
      <c r="G9" s="2">
        <f>IF(F9="","",COUNTIF(Raw_Data!$D:$D,F9))</f>
        <v>0</v>
      </c>
      <c r="H9" s="2" t="str" cm="1">
        <f t="array" ref="H9">IF(F9="","",INDEX({"1층","2층","3층","4층","5층"},MATCH(MAX(COUNTIFS(Raw_Data!$D:$D,F9,Raw_Data!$B:$B,{"1층","2층","3층","4층","5층"})),COUNTIFS(Raw_Data!$D:$D,F9,Raw_Data!$B:$B,{"1층","2층","3층","4층","5층"}),0)))</f>
        <v>1층</v>
      </c>
      <c r="I9" s="2" t="str" cm="1">
        <f t="array" ref="I9">IF(F9="","",INDEX({"1","2","3"},MATCH(MAX(COUNTIFS(Raw_Data!$D:$D,F9,Raw_Data!$C:$C,{"1","2","3"})),COUNTIFS(Raw_Data!$D:$D,F9,Raw_Data!$C:$C,{"1","2","3"}),0)))</f>
        <v>1</v>
      </c>
      <c r="K9" s="10">
        <f t="shared" si="0"/>
        <v>46126</v>
      </c>
      <c r="L9" s="9" t="str" cm="1">
        <f t="array" ref="L9">IF(N9="","",INDEX($A$4:$A$8,INT((ROWS(L$4:L9)-1)/3)+1))</f>
        <v>2층</v>
      </c>
      <c r="M9" s="9">
        <f>IF(N9="","",MOD(ROWS(M$4:M9)-1,3)+1)</f>
        <v>3</v>
      </c>
      <c r="N9" s="9" cm="1">
        <f t="array" ref="N9">IF($B$1&lt;&gt;"",INDEX($B$4:$D$8,INT((ROWS(N$4:N9)-1)/3)+1,MOD(ROWS(N$4:N9)-1,3)+1),"")</f>
        <v>0</v>
      </c>
    </row>
    <row r="10" spans="1:14" x14ac:dyDescent="0.3">
      <c r="F10" s="2" cm="1">
        <f t="array" ref="F10">IF($B$1&lt;&gt;"",INDEX($B$4:$D$8,INT((ROWS(F$4:F10)-1)/3)+1,MOD(ROWS(F$4:F10)-1,3)+1),"")</f>
        <v>0</v>
      </c>
      <c r="G10" s="2">
        <f>IF(F10="","",COUNTIF(Raw_Data!$D:$D,F10))</f>
        <v>0</v>
      </c>
      <c r="H10" s="2" t="str" cm="1">
        <f t="array" ref="H10">IF(F10="","",INDEX({"1층","2층","3층","4층","5층"},MATCH(MAX(COUNTIFS(Raw_Data!$D:$D,F10,Raw_Data!$B:$B,{"1층","2층","3층","4층","5층"})),COUNTIFS(Raw_Data!$D:$D,F10,Raw_Data!$B:$B,{"1층","2층","3층","4층","5층"}),0)))</f>
        <v>1층</v>
      </c>
      <c r="I10" s="2" t="str" cm="1">
        <f t="array" ref="I10">IF(F10="","",INDEX({"1","2","3"},MATCH(MAX(COUNTIFS(Raw_Data!$D:$D,F10,Raw_Data!$C:$C,{"1","2","3"})),COUNTIFS(Raw_Data!$D:$D,F10,Raw_Data!$C:$C,{"1","2","3"}),0)))</f>
        <v>1</v>
      </c>
      <c r="K10" s="10">
        <f t="shared" si="0"/>
        <v>46126</v>
      </c>
      <c r="L10" s="9" t="str" cm="1">
        <f t="array" ref="L10">IF(N10="","",INDEX($A$4:$A$8,INT((ROWS(L$4:L10)-1)/3)+1))</f>
        <v>3층</v>
      </c>
      <c r="M10" s="9">
        <f>IF(N10="","",MOD(ROWS(M$4:M10)-1,3)+1)</f>
        <v>1</v>
      </c>
      <c r="N10" s="9" cm="1">
        <f t="array" ref="N10">IF($B$1&lt;&gt;"",INDEX($B$4:$D$8,INT((ROWS(N$4:N10)-1)/3)+1,MOD(ROWS(N$4:N10)-1,3)+1),"")</f>
        <v>0</v>
      </c>
    </row>
    <row r="11" spans="1:14" x14ac:dyDescent="0.3">
      <c r="F11" s="2" cm="1">
        <f t="array" ref="F11">IF($B$1&lt;&gt;"",INDEX($B$4:$D$8,INT((ROWS(F$4:F11)-1)/3)+1,MOD(ROWS(F$4:F11)-1,3)+1),"")</f>
        <v>0</v>
      </c>
      <c r="G11" s="2">
        <f>IF(F11="","",COUNTIF(Raw_Data!$D:$D,F11))</f>
        <v>0</v>
      </c>
      <c r="H11" s="2" t="str" cm="1">
        <f t="array" ref="H11">IF(F11="","",INDEX({"1층","2층","3층","4층","5층"},MATCH(MAX(COUNTIFS(Raw_Data!$D:$D,F11,Raw_Data!$B:$B,{"1층","2층","3층","4층","5층"})),COUNTIFS(Raw_Data!$D:$D,F11,Raw_Data!$B:$B,{"1층","2층","3층","4층","5층"}),0)))</f>
        <v>1층</v>
      </c>
      <c r="I11" s="2" t="str" cm="1">
        <f t="array" ref="I11">IF(F11="","",INDEX({"1","2","3"},MATCH(MAX(COUNTIFS(Raw_Data!$D:$D,F11,Raw_Data!$C:$C,{"1","2","3"})),COUNTIFS(Raw_Data!$D:$D,F11,Raw_Data!$C:$C,{"1","2","3"}),0)))</f>
        <v>1</v>
      </c>
      <c r="K11" s="10">
        <f t="shared" si="0"/>
        <v>46126</v>
      </c>
      <c r="L11" s="9" t="str" cm="1">
        <f t="array" ref="L11">IF(N11="","",INDEX($A$4:$A$8,INT((ROWS(L$4:L11)-1)/3)+1))</f>
        <v>3층</v>
      </c>
      <c r="M11" s="9">
        <f>IF(N11="","",MOD(ROWS(M$4:M11)-1,3)+1)</f>
        <v>2</v>
      </c>
      <c r="N11" s="9" cm="1">
        <f t="array" ref="N11">IF($B$1&lt;&gt;"",INDEX($B$4:$D$8,INT((ROWS(N$4:N11)-1)/3)+1,MOD(ROWS(N$4:N11)-1,3)+1),"")</f>
        <v>0</v>
      </c>
    </row>
    <row r="12" spans="1:14" x14ac:dyDescent="0.3">
      <c r="F12" s="2" cm="1">
        <f t="array" ref="F12">IF($B$1&lt;&gt;"",INDEX($B$4:$D$8,INT((ROWS(F$4:F12)-1)/3)+1,MOD(ROWS(F$4:F12)-1,3)+1),"")</f>
        <v>0</v>
      </c>
      <c r="G12" s="2">
        <f>IF(F12="","",COUNTIF(Raw_Data!$D:$D,F12))</f>
        <v>0</v>
      </c>
      <c r="H12" s="2" t="str" cm="1">
        <f t="array" ref="H12">IF(F12="","",INDEX({"1층","2층","3층","4층","5층"},MATCH(MAX(COUNTIFS(Raw_Data!$D:$D,F12,Raw_Data!$B:$B,{"1층","2층","3층","4층","5층"})),COUNTIFS(Raw_Data!$D:$D,F12,Raw_Data!$B:$B,{"1층","2층","3층","4층","5층"}),0)))</f>
        <v>1층</v>
      </c>
      <c r="I12" s="2" t="str" cm="1">
        <f t="array" ref="I12">IF(F12="","",INDEX({"1","2","3"},MATCH(MAX(COUNTIFS(Raw_Data!$D:$D,F12,Raw_Data!$C:$C,{"1","2","3"})),COUNTIFS(Raw_Data!$D:$D,F12,Raw_Data!$C:$C,{"1","2","3"}),0)))</f>
        <v>1</v>
      </c>
      <c r="K12" s="10">
        <f t="shared" si="0"/>
        <v>46126</v>
      </c>
      <c r="L12" s="9" t="str" cm="1">
        <f t="array" ref="L12">IF(N12="","",INDEX($A$4:$A$8,INT((ROWS(L$4:L12)-1)/3)+1))</f>
        <v>3층</v>
      </c>
      <c r="M12" s="9">
        <f>IF(N12="","",MOD(ROWS(M$4:M12)-1,3)+1)</f>
        <v>3</v>
      </c>
      <c r="N12" s="9" cm="1">
        <f t="array" ref="N12">IF($B$1&lt;&gt;"",INDEX($B$4:$D$8,INT((ROWS(N$4:N12)-1)/3)+1,MOD(ROWS(N$4:N12)-1,3)+1),"")</f>
        <v>0</v>
      </c>
    </row>
    <row r="13" spans="1:14" x14ac:dyDescent="0.3">
      <c r="F13" s="2" cm="1">
        <f t="array" ref="F13">IF($B$1&lt;&gt;"",INDEX($B$4:$D$8,INT((ROWS(F$4:F13)-1)/3)+1,MOD(ROWS(F$4:F13)-1,3)+1),"")</f>
        <v>0</v>
      </c>
      <c r="G13" s="2">
        <f>IF(F13="","",COUNTIF(Raw_Data!$D:$D,F13))</f>
        <v>0</v>
      </c>
      <c r="H13" s="2" t="str" cm="1">
        <f t="array" ref="H13">IF(F13="","",INDEX({"1층","2층","3층","4층","5층"},MATCH(MAX(COUNTIFS(Raw_Data!$D:$D,F13,Raw_Data!$B:$B,{"1층","2층","3층","4층","5층"})),COUNTIFS(Raw_Data!$D:$D,F13,Raw_Data!$B:$B,{"1층","2층","3층","4층","5층"}),0)))</f>
        <v>1층</v>
      </c>
      <c r="I13" s="2" t="str" cm="1">
        <f t="array" ref="I13">IF(F13="","",INDEX({"1","2","3"},MATCH(MAX(COUNTIFS(Raw_Data!$D:$D,F13,Raw_Data!$C:$C,{"1","2","3"})),COUNTIFS(Raw_Data!$D:$D,F13,Raw_Data!$C:$C,{"1","2","3"}),0)))</f>
        <v>1</v>
      </c>
      <c r="K13" s="10">
        <f t="shared" si="0"/>
        <v>46126</v>
      </c>
      <c r="L13" s="9" t="str" cm="1">
        <f t="array" ref="L13">IF(N13="","",INDEX($A$4:$A$8,INT((ROWS(L$4:L13)-1)/3)+1))</f>
        <v>4층</v>
      </c>
      <c r="M13" s="9">
        <f>IF(N13="","",MOD(ROWS(M$4:M13)-1,3)+1)</f>
        <v>1</v>
      </c>
      <c r="N13" s="9" cm="1">
        <f t="array" ref="N13">IF($B$1&lt;&gt;"",INDEX($B$4:$D$8,INT((ROWS(N$4:N13)-1)/3)+1,MOD(ROWS(N$4:N13)-1,3)+1),"")</f>
        <v>0</v>
      </c>
    </row>
    <row r="14" spans="1:14" x14ac:dyDescent="0.3">
      <c r="F14" s="2" cm="1">
        <f t="array" ref="F14">IF($B$1&lt;&gt;"",INDEX($B$4:$D$8,INT((ROWS(F$4:F14)-1)/3)+1,MOD(ROWS(F$4:F14)-1,3)+1),"")</f>
        <v>0</v>
      </c>
      <c r="G14" s="2">
        <f>IF(F14="","",COUNTIF(Raw_Data!$D:$D,F14))</f>
        <v>0</v>
      </c>
      <c r="H14" s="2" t="str" cm="1">
        <f t="array" ref="H14">IF(F14="","",INDEX({"1층","2층","3층","4층","5층"},MATCH(MAX(COUNTIFS(Raw_Data!$D:$D,F14,Raw_Data!$B:$B,{"1층","2층","3층","4층","5층"})),COUNTIFS(Raw_Data!$D:$D,F14,Raw_Data!$B:$B,{"1층","2층","3층","4층","5층"}),0)))</f>
        <v>1층</v>
      </c>
      <c r="I14" s="2" t="str" cm="1">
        <f t="array" ref="I14">IF(F14="","",INDEX({"1","2","3"},MATCH(MAX(COUNTIFS(Raw_Data!$D:$D,F14,Raw_Data!$C:$C,{"1","2","3"})),COUNTIFS(Raw_Data!$D:$D,F14,Raw_Data!$C:$C,{"1","2","3"}),0)))</f>
        <v>1</v>
      </c>
      <c r="K14" s="10">
        <f t="shared" si="0"/>
        <v>46126</v>
      </c>
      <c r="L14" s="9" t="str" cm="1">
        <f t="array" ref="L14">IF(N14="","",INDEX($A$4:$A$8,INT((ROWS(L$4:L14)-1)/3)+1))</f>
        <v>4층</v>
      </c>
      <c r="M14" s="9">
        <f>IF(N14="","",MOD(ROWS(M$4:M14)-1,3)+1)</f>
        <v>2</v>
      </c>
      <c r="N14" s="9" cm="1">
        <f t="array" ref="N14">IF($B$1&lt;&gt;"",INDEX($B$4:$D$8,INT((ROWS(N$4:N14)-1)/3)+1,MOD(ROWS(N$4:N14)-1,3)+1),"")</f>
        <v>0</v>
      </c>
    </row>
    <row r="15" spans="1:14" x14ac:dyDescent="0.3">
      <c r="F15" s="2" cm="1">
        <f t="array" ref="F15">IF($B$1&lt;&gt;"",INDEX($B$4:$D$8,INT((ROWS(F$4:F15)-1)/3)+1,MOD(ROWS(F$4:F15)-1,3)+1),"")</f>
        <v>0</v>
      </c>
      <c r="G15" s="2">
        <f>IF(F15="","",COUNTIF(Raw_Data!$D:$D,F15))</f>
        <v>0</v>
      </c>
      <c r="H15" s="2" t="str" cm="1">
        <f t="array" ref="H15">IF(F15="","",INDEX({"1층","2층","3층","4층","5층"},MATCH(MAX(COUNTIFS(Raw_Data!$D:$D,F15,Raw_Data!$B:$B,{"1층","2층","3층","4층","5층"})),COUNTIFS(Raw_Data!$D:$D,F15,Raw_Data!$B:$B,{"1층","2층","3층","4층","5층"}),0)))</f>
        <v>1층</v>
      </c>
      <c r="I15" s="2" t="str" cm="1">
        <f t="array" ref="I15">IF(F15="","",INDEX({"1","2","3"},MATCH(MAX(COUNTIFS(Raw_Data!$D:$D,F15,Raw_Data!$C:$C,{"1","2","3"})),COUNTIFS(Raw_Data!$D:$D,F15,Raw_Data!$C:$C,{"1","2","3"}),0)))</f>
        <v>1</v>
      </c>
      <c r="K15" s="10">
        <f t="shared" si="0"/>
        <v>46126</v>
      </c>
      <c r="L15" s="9" t="str" cm="1">
        <f t="array" ref="L15">IF(N15="","",INDEX($A$4:$A$8,INT((ROWS(L$4:L15)-1)/3)+1))</f>
        <v>4층</v>
      </c>
      <c r="M15" s="9">
        <f>IF(N15="","",MOD(ROWS(M$4:M15)-1,3)+1)</f>
        <v>3</v>
      </c>
      <c r="N15" s="9" cm="1">
        <f t="array" ref="N15">IF($B$1&lt;&gt;"",INDEX($B$4:$D$8,INT((ROWS(N$4:N15)-1)/3)+1,MOD(ROWS(N$4:N15)-1,3)+1),"")</f>
        <v>0</v>
      </c>
    </row>
    <row r="16" spans="1:14" x14ac:dyDescent="0.3">
      <c r="F16" s="2" cm="1">
        <f t="array" ref="F16">IF($B$1&lt;&gt;"",INDEX($B$4:$D$8,INT((ROWS(F$4:F16)-1)/3)+1,MOD(ROWS(F$4:F16)-1,3)+1),"")</f>
        <v>0</v>
      </c>
      <c r="G16" s="2">
        <f>IF(F16="","",COUNTIF(Raw_Data!$D:$D,F16))</f>
        <v>0</v>
      </c>
      <c r="H16" s="2" t="str" cm="1">
        <f t="array" ref="H16">IF(F16="","",INDEX({"1층","2층","3층","4층","5층"},MATCH(MAX(COUNTIFS(Raw_Data!$D:$D,F16,Raw_Data!$B:$B,{"1층","2층","3층","4층","5층"})),COUNTIFS(Raw_Data!$D:$D,F16,Raw_Data!$B:$B,{"1층","2층","3층","4층","5층"}),0)))</f>
        <v>1층</v>
      </c>
      <c r="I16" s="2" t="str" cm="1">
        <f t="array" ref="I16">IF(F16="","",INDEX({"1","2","3"},MATCH(MAX(COUNTIFS(Raw_Data!$D:$D,F16,Raw_Data!$C:$C,{"1","2","3"})),COUNTIFS(Raw_Data!$D:$D,F16,Raw_Data!$C:$C,{"1","2","3"}),0)))</f>
        <v>1</v>
      </c>
      <c r="K16" s="10">
        <f t="shared" si="0"/>
        <v>46126</v>
      </c>
      <c r="L16" s="9" t="str" cm="1">
        <f t="array" ref="L16">IF(N16="","",INDEX($A$4:$A$8,INT((ROWS(L$4:L16)-1)/3)+1))</f>
        <v>5층</v>
      </c>
      <c r="M16" s="9">
        <f>IF(N16="","",MOD(ROWS(M$4:M16)-1,3)+1)</f>
        <v>1</v>
      </c>
      <c r="N16" s="9" cm="1">
        <f t="array" ref="N16">IF($B$1&lt;&gt;"",INDEX($B$4:$D$8,INT((ROWS(N$4:N16)-1)/3)+1,MOD(ROWS(N$4:N16)-1,3)+1),"")</f>
        <v>0</v>
      </c>
    </row>
    <row r="17" spans="4:14" x14ac:dyDescent="0.3">
      <c r="F17" s="2" cm="1">
        <f t="array" ref="F17">IF($B$1&lt;&gt;"",INDEX($B$4:$D$8,INT((ROWS(F$4:F17)-1)/3)+1,MOD(ROWS(F$4:F17)-1,3)+1),"")</f>
        <v>0</v>
      </c>
      <c r="G17" s="2">
        <f>IF(F17="","",COUNTIF(Raw_Data!$D:$D,F17))</f>
        <v>0</v>
      </c>
      <c r="H17" s="2" t="str" cm="1">
        <f t="array" ref="H17">IF(F17="","",INDEX({"1층","2층","3층","4층","5층"},MATCH(MAX(COUNTIFS(Raw_Data!$D:$D,F17,Raw_Data!$B:$B,{"1층","2층","3층","4층","5층"})),COUNTIFS(Raw_Data!$D:$D,F17,Raw_Data!$B:$B,{"1층","2층","3층","4층","5층"}),0)))</f>
        <v>1층</v>
      </c>
      <c r="I17" s="2" t="str" cm="1">
        <f t="array" ref="I17">IF(F17="","",INDEX({"1","2","3"},MATCH(MAX(COUNTIFS(Raw_Data!$D:$D,F17,Raw_Data!$C:$C,{"1","2","3"})),COUNTIFS(Raw_Data!$D:$D,F17,Raw_Data!$C:$C,{"1","2","3"}),0)))</f>
        <v>1</v>
      </c>
      <c r="K17" s="10">
        <f t="shared" si="0"/>
        <v>46126</v>
      </c>
      <c r="L17" s="9" t="str" cm="1">
        <f t="array" ref="L17">IF(N17="","",INDEX($A$4:$A$8,INT((ROWS(L$4:L17)-1)/3)+1))</f>
        <v>5층</v>
      </c>
      <c r="M17" s="9">
        <f>IF(N17="","",MOD(ROWS(M$4:M17)-1,3)+1)</f>
        <v>2</v>
      </c>
      <c r="N17" s="9" cm="1">
        <f t="array" ref="N17">IF($B$1&lt;&gt;"",INDEX($B$4:$D$8,INT((ROWS(N$4:N17)-1)/3)+1,MOD(ROWS(N$4:N17)-1,3)+1),"")</f>
        <v>0</v>
      </c>
    </row>
    <row r="18" spans="4:14" x14ac:dyDescent="0.3">
      <c r="D18" t="s">
        <v>56</v>
      </c>
      <c r="F18" s="2" cm="1">
        <f t="array" ref="F18">IF($B$1&lt;&gt;"",INDEX($B$4:$D$8,INT((ROWS(F$4:F18)-1)/3)+1,MOD(ROWS(F$4:F18)-1,3)+1),"")</f>
        <v>0</v>
      </c>
      <c r="G18" s="2">
        <f>IF(F18="","",COUNTIF(Raw_Data!$D:$D,F18))</f>
        <v>0</v>
      </c>
      <c r="H18" s="2" t="str" cm="1">
        <f t="array" ref="H18">IF(F18="","",INDEX({"1층","2층","3층","4층","5층"},MATCH(MAX(COUNTIFS(Raw_Data!$D:$D,F18,Raw_Data!$B:$B,{"1층","2층","3층","4층","5층"})),COUNTIFS(Raw_Data!$D:$D,F18,Raw_Data!$B:$B,{"1층","2층","3층","4층","5층"}),0)))</f>
        <v>1층</v>
      </c>
      <c r="I18" s="2" t="str" cm="1">
        <f t="array" ref="I18">IF(F18="","",INDEX({"1","2","3"},MATCH(MAX(COUNTIFS(Raw_Data!$D:$D,F18,Raw_Data!$C:$C,{"1","2","3"})),COUNTIFS(Raw_Data!$D:$D,F18,Raw_Data!$C:$C,{"1","2","3"}),0)))</f>
        <v>1</v>
      </c>
      <c r="K18" s="10">
        <f t="shared" si="0"/>
        <v>46126</v>
      </c>
      <c r="L18" s="9" t="str" cm="1">
        <f t="array" ref="L18">IF(N18="","",INDEX($A$4:$A$8,INT((ROWS(L$4:L18)-1)/3)+1))</f>
        <v>5층</v>
      </c>
      <c r="M18" s="9">
        <f>IF(N18="","",MOD(ROWS(M$4:M18)-1,3)+1)</f>
        <v>3</v>
      </c>
      <c r="N18" s="9" cm="1">
        <f t="array" ref="N18">IF($B$1&lt;&gt;"",INDEX($B$4:$D$8,INT((ROWS(N$4:N18)-1)/3)+1,MOD(ROWS(N$4:N18)-1,3)+1),"")</f>
        <v>0</v>
      </c>
    </row>
  </sheetData>
  <phoneticPr fontId="4" type="noConversion"/>
  <pageMargins left="0.75" right="0.75" top="1" bottom="1" header="0.5" footer="0.5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0000000}">
          <x14:formula1>
            <xm:f>기본정보!$A$2:$A$31</xm:f>
          </x14:formula1>
          <xm:sqref>B4:D8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66"/>
  <sheetViews>
    <sheetView showGridLines="0" workbookViewId="0">
      <pane ySplit="1" topLeftCell="A136" activePane="bottomLeft" state="frozen"/>
      <selection pane="bottomLeft" activeCell="G156" sqref="G156"/>
    </sheetView>
  </sheetViews>
  <sheetFormatPr defaultRowHeight="16.5" x14ac:dyDescent="0.3"/>
  <cols>
    <col min="1" max="1" width="13" style="12" customWidth="1"/>
    <col min="2" max="3" width="10" style="11" customWidth="1"/>
    <col min="4" max="4" width="14" style="11" customWidth="1"/>
  </cols>
  <sheetData>
    <row r="1" spans="1:4" x14ac:dyDescent="0.3">
      <c r="A1" s="1" t="s">
        <v>51</v>
      </c>
      <c r="B1" s="1" t="s">
        <v>43</v>
      </c>
      <c r="C1" s="1" t="s">
        <v>52</v>
      </c>
      <c r="D1" s="1" t="s">
        <v>0</v>
      </c>
    </row>
    <row r="2" spans="1:4" x14ac:dyDescent="0.3">
      <c r="A2" s="4">
        <v>46113</v>
      </c>
      <c r="B2" s="2" t="s">
        <v>4</v>
      </c>
      <c r="C2" s="2" t="s">
        <v>5</v>
      </c>
      <c r="D2" s="5" t="s">
        <v>3</v>
      </c>
    </row>
    <row r="3" spans="1:4" x14ac:dyDescent="0.3">
      <c r="A3" s="4">
        <v>46113</v>
      </c>
      <c r="B3" s="2" t="s">
        <v>4</v>
      </c>
      <c r="C3" s="2" t="s">
        <v>8</v>
      </c>
      <c r="D3" s="5" t="s">
        <v>6</v>
      </c>
    </row>
    <row r="4" spans="1:4" x14ac:dyDescent="0.3">
      <c r="A4" s="4">
        <v>46113</v>
      </c>
      <c r="B4" s="2" t="s">
        <v>4</v>
      </c>
      <c r="C4" s="2" t="s">
        <v>11</v>
      </c>
      <c r="D4" s="5" t="s">
        <v>9</v>
      </c>
    </row>
    <row r="5" spans="1:4" x14ac:dyDescent="0.3">
      <c r="A5" s="4">
        <v>46113</v>
      </c>
      <c r="B5" s="2" t="s">
        <v>7</v>
      </c>
      <c r="C5" s="2" t="s">
        <v>5</v>
      </c>
      <c r="D5" s="5" t="s">
        <v>12</v>
      </c>
    </row>
    <row r="6" spans="1:4" x14ac:dyDescent="0.3">
      <c r="A6" s="4">
        <v>46113</v>
      </c>
      <c r="B6" s="2" t="s">
        <v>7</v>
      </c>
      <c r="C6" s="2" t="s">
        <v>8</v>
      </c>
      <c r="D6" s="5" t="s">
        <v>14</v>
      </c>
    </row>
    <row r="7" spans="1:4" x14ac:dyDescent="0.3">
      <c r="A7" s="4">
        <v>46113</v>
      </c>
      <c r="B7" s="2" t="s">
        <v>7</v>
      </c>
      <c r="C7" s="2" t="s">
        <v>11</v>
      </c>
      <c r="D7" s="5" t="s">
        <v>16</v>
      </c>
    </row>
    <row r="8" spans="1:4" x14ac:dyDescent="0.3">
      <c r="A8" s="4">
        <v>46113</v>
      </c>
      <c r="B8" s="2" t="s">
        <v>10</v>
      </c>
      <c r="C8" s="2" t="s">
        <v>5</v>
      </c>
      <c r="D8" s="5" t="s">
        <v>17</v>
      </c>
    </row>
    <row r="9" spans="1:4" x14ac:dyDescent="0.3">
      <c r="A9" s="4">
        <v>46113</v>
      </c>
      <c r="B9" s="2" t="s">
        <v>10</v>
      </c>
      <c r="C9" s="2" t="s">
        <v>8</v>
      </c>
      <c r="D9" s="5" t="s">
        <v>18</v>
      </c>
    </row>
    <row r="10" spans="1:4" x14ac:dyDescent="0.3">
      <c r="A10" s="4">
        <v>46113</v>
      </c>
      <c r="B10" s="2" t="s">
        <v>10</v>
      </c>
      <c r="C10" s="2" t="s">
        <v>11</v>
      </c>
      <c r="D10" s="5" t="s">
        <v>19</v>
      </c>
    </row>
    <row r="11" spans="1:4" x14ac:dyDescent="0.3">
      <c r="A11" s="4">
        <v>46113</v>
      </c>
      <c r="B11" s="2" t="s">
        <v>13</v>
      </c>
      <c r="C11" s="2" t="s">
        <v>5</v>
      </c>
      <c r="D11" s="5" t="s">
        <v>20</v>
      </c>
    </row>
    <row r="12" spans="1:4" x14ac:dyDescent="0.3">
      <c r="A12" s="4">
        <v>46113</v>
      </c>
      <c r="B12" s="2" t="s">
        <v>13</v>
      </c>
      <c r="C12" s="2" t="s">
        <v>8</v>
      </c>
      <c r="D12" s="5" t="s">
        <v>21</v>
      </c>
    </row>
    <row r="13" spans="1:4" x14ac:dyDescent="0.3">
      <c r="A13" s="4">
        <v>46113</v>
      </c>
      <c r="B13" s="2" t="s">
        <v>13</v>
      </c>
      <c r="C13" s="2" t="s">
        <v>11</v>
      </c>
      <c r="D13" s="5" t="s">
        <v>22</v>
      </c>
    </row>
    <row r="14" spans="1:4" x14ac:dyDescent="0.3">
      <c r="A14" s="4">
        <v>46113</v>
      </c>
      <c r="B14" s="2" t="s">
        <v>15</v>
      </c>
      <c r="C14" s="2" t="s">
        <v>5</v>
      </c>
      <c r="D14" s="5" t="s">
        <v>23</v>
      </c>
    </row>
    <row r="15" spans="1:4" x14ac:dyDescent="0.3">
      <c r="A15" s="4">
        <v>46113</v>
      </c>
      <c r="B15" s="2" t="s">
        <v>15</v>
      </c>
      <c r="C15" s="2" t="s">
        <v>8</v>
      </c>
      <c r="D15" s="5" t="s">
        <v>24</v>
      </c>
    </row>
    <row r="16" spans="1:4" x14ac:dyDescent="0.3">
      <c r="A16" s="4">
        <v>46113</v>
      </c>
      <c r="B16" s="2" t="s">
        <v>15</v>
      </c>
      <c r="C16" s="2" t="s">
        <v>11</v>
      </c>
      <c r="D16" s="5" t="s">
        <v>25</v>
      </c>
    </row>
    <row r="17" spans="1:4" x14ac:dyDescent="0.3">
      <c r="A17" s="4">
        <v>46114</v>
      </c>
      <c r="B17" s="2" t="s">
        <v>4</v>
      </c>
      <c r="C17" s="2" t="s">
        <v>5</v>
      </c>
      <c r="D17" s="5" t="s">
        <v>26</v>
      </c>
    </row>
    <row r="18" spans="1:4" x14ac:dyDescent="0.3">
      <c r="A18" s="4">
        <v>46114</v>
      </c>
      <c r="B18" s="2" t="s">
        <v>4</v>
      </c>
      <c r="C18" s="2" t="s">
        <v>8</v>
      </c>
      <c r="D18" s="5" t="s">
        <v>27</v>
      </c>
    </row>
    <row r="19" spans="1:4" x14ac:dyDescent="0.3">
      <c r="A19" s="4">
        <v>46114</v>
      </c>
      <c r="B19" s="2" t="s">
        <v>4</v>
      </c>
      <c r="C19" s="2" t="s">
        <v>11</v>
      </c>
      <c r="D19" s="5" t="s">
        <v>28</v>
      </c>
    </row>
    <row r="20" spans="1:4" x14ac:dyDescent="0.3">
      <c r="A20" s="4">
        <v>46114</v>
      </c>
      <c r="B20" s="2" t="s">
        <v>7</v>
      </c>
      <c r="C20" s="2" t="s">
        <v>5</v>
      </c>
      <c r="D20" s="5" t="s">
        <v>29</v>
      </c>
    </row>
    <row r="21" spans="1:4" x14ac:dyDescent="0.3">
      <c r="A21" s="4">
        <v>46114</v>
      </c>
      <c r="B21" s="2" t="s">
        <v>7</v>
      </c>
      <c r="C21" s="2" t="s">
        <v>8</v>
      </c>
      <c r="D21" s="5" t="s">
        <v>30</v>
      </c>
    </row>
    <row r="22" spans="1:4" x14ac:dyDescent="0.3">
      <c r="A22" s="4">
        <v>46114</v>
      </c>
      <c r="B22" s="2" t="s">
        <v>7</v>
      </c>
      <c r="C22" s="2" t="s">
        <v>11</v>
      </c>
      <c r="D22" s="5" t="s">
        <v>31</v>
      </c>
    </row>
    <row r="23" spans="1:4" x14ac:dyDescent="0.3">
      <c r="A23" s="4">
        <v>46114</v>
      </c>
      <c r="B23" s="2" t="s">
        <v>10</v>
      </c>
      <c r="C23" s="2" t="s">
        <v>5</v>
      </c>
      <c r="D23" s="5" t="s">
        <v>32</v>
      </c>
    </row>
    <row r="24" spans="1:4" x14ac:dyDescent="0.3">
      <c r="A24" s="4">
        <v>46114</v>
      </c>
      <c r="B24" s="2" t="s">
        <v>10</v>
      </c>
      <c r="C24" s="2" t="s">
        <v>8</v>
      </c>
      <c r="D24" s="5" t="s">
        <v>33</v>
      </c>
    </row>
    <row r="25" spans="1:4" x14ac:dyDescent="0.3">
      <c r="A25" s="4">
        <v>46114</v>
      </c>
      <c r="B25" s="2" t="s">
        <v>10</v>
      </c>
      <c r="C25" s="2" t="s">
        <v>11</v>
      </c>
      <c r="D25" s="5" t="s">
        <v>34</v>
      </c>
    </row>
    <row r="26" spans="1:4" x14ac:dyDescent="0.3">
      <c r="A26" s="4">
        <v>46114</v>
      </c>
      <c r="B26" s="2" t="s">
        <v>13</v>
      </c>
      <c r="C26" s="2" t="s">
        <v>5</v>
      </c>
      <c r="D26" s="5" t="s">
        <v>35</v>
      </c>
    </row>
    <row r="27" spans="1:4" x14ac:dyDescent="0.3">
      <c r="A27" s="4">
        <v>46114</v>
      </c>
      <c r="B27" s="2" t="s">
        <v>13</v>
      </c>
      <c r="C27" s="2" t="s">
        <v>8</v>
      </c>
      <c r="D27" s="5" t="s">
        <v>36</v>
      </c>
    </row>
    <row r="28" spans="1:4" x14ac:dyDescent="0.3">
      <c r="A28" s="4">
        <v>46114</v>
      </c>
      <c r="B28" s="2" t="s">
        <v>13</v>
      </c>
      <c r="C28" s="2" t="s">
        <v>11</v>
      </c>
      <c r="D28" s="5" t="s">
        <v>37</v>
      </c>
    </row>
    <row r="29" spans="1:4" x14ac:dyDescent="0.3">
      <c r="A29" s="4">
        <v>46114</v>
      </c>
      <c r="B29" s="2" t="s">
        <v>15</v>
      </c>
      <c r="C29" s="2" t="s">
        <v>5</v>
      </c>
      <c r="D29" s="5" t="s">
        <v>38</v>
      </c>
    </row>
    <row r="30" spans="1:4" x14ac:dyDescent="0.3">
      <c r="A30" s="4">
        <v>46114</v>
      </c>
      <c r="B30" s="2" t="s">
        <v>15</v>
      </c>
      <c r="C30" s="2" t="s">
        <v>8</v>
      </c>
      <c r="D30" s="5" t="s">
        <v>39</v>
      </c>
    </row>
    <row r="31" spans="1:4" x14ac:dyDescent="0.3">
      <c r="A31" s="4">
        <v>46114</v>
      </c>
      <c r="B31" s="2" t="s">
        <v>15</v>
      </c>
      <c r="C31" s="2" t="s">
        <v>11</v>
      </c>
      <c r="D31" s="5" t="s">
        <v>40</v>
      </c>
    </row>
    <row r="32" spans="1:4" x14ac:dyDescent="0.3">
      <c r="A32" s="4">
        <v>46115</v>
      </c>
      <c r="B32" s="2" t="s">
        <v>4</v>
      </c>
      <c r="C32" s="2" t="s">
        <v>5</v>
      </c>
      <c r="D32" s="5" t="s">
        <v>14</v>
      </c>
    </row>
    <row r="33" spans="1:4" x14ac:dyDescent="0.3">
      <c r="A33" s="4">
        <v>46115</v>
      </c>
      <c r="B33" s="2" t="s">
        <v>4</v>
      </c>
      <c r="C33" s="2" t="s">
        <v>8</v>
      </c>
      <c r="D33" s="5" t="s">
        <v>12</v>
      </c>
    </row>
    <row r="34" spans="1:4" x14ac:dyDescent="0.3">
      <c r="A34" s="4">
        <v>46115</v>
      </c>
      <c r="B34" s="2" t="s">
        <v>4</v>
      </c>
      <c r="C34" s="2" t="s">
        <v>11</v>
      </c>
      <c r="D34" s="5" t="s">
        <v>17</v>
      </c>
    </row>
    <row r="35" spans="1:4" x14ac:dyDescent="0.3">
      <c r="A35" s="4">
        <v>46115</v>
      </c>
      <c r="B35" s="2" t="s">
        <v>7</v>
      </c>
      <c r="C35" s="2" t="s">
        <v>5</v>
      </c>
      <c r="D35" s="5" t="s">
        <v>6</v>
      </c>
    </row>
    <row r="36" spans="1:4" x14ac:dyDescent="0.3">
      <c r="A36" s="4">
        <v>46115</v>
      </c>
      <c r="B36" s="2" t="s">
        <v>7</v>
      </c>
      <c r="C36" s="2" t="s">
        <v>8</v>
      </c>
      <c r="D36" s="5" t="s">
        <v>3</v>
      </c>
    </row>
    <row r="37" spans="1:4" x14ac:dyDescent="0.3">
      <c r="A37" s="4">
        <v>46115</v>
      </c>
      <c r="B37" s="2" t="s">
        <v>7</v>
      </c>
      <c r="C37" s="2" t="s">
        <v>11</v>
      </c>
      <c r="D37" s="5" t="s">
        <v>18</v>
      </c>
    </row>
    <row r="38" spans="1:4" x14ac:dyDescent="0.3">
      <c r="A38" s="4">
        <v>46115</v>
      </c>
      <c r="B38" s="2" t="s">
        <v>10</v>
      </c>
      <c r="C38" s="2" t="s">
        <v>5</v>
      </c>
      <c r="D38" s="5" t="s">
        <v>9</v>
      </c>
    </row>
    <row r="39" spans="1:4" x14ac:dyDescent="0.3">
      <c r="A39" s="4">
        <v>46115</v>
      </c>
      <c r="B39" s="2" t="s">
        <v>10</v>
      </c>
      <c r="C39" s="2" t="s">
        <v>8</v>
      </c>
      <c r="D39" s="5" t="s">
        <v>16</v>
      </c>
    </row>
    <row r="40" spans="1:4" x14ac:dyDescent="0.3">
      <c r="A40" s="4">
        <v>46115</v>
      </c>
      <c r="B40" s="2" t="s">
        <v>10</v>
      </c>
      <c r="C40" s="2" t="s">
        <v>11</v>
      </c>
      <c r="D40" s="5" t="s">
        <v>20</v>
      </c>
    </row>
    <row r="41" spans="1:4" x14ac:dyDescent="0.3">
      <c r="A41" s="4">
        <v>46115</v>
      </c>
      <c r="B41" s="2" t="s">
        <v>13</v>
      </c>
      <c r="C41" s="2" t="s">
        <v>5</v>
      </c>
      <c r="D41" s="5" t="s">
        <v>19</v>
      </c>
    </row>
    <row r="42" spans="1:4" x14ac:dyDescent="0.3">
      <c r="A42" s="4">
        <v>46115</v>
      </c>
      <c r="B42" s="2" t="s">
        <v>13</v>
      </c>
      <c r="C42" s="2" t="s">
        <v>8</v>
      </c>
      <c r="D42" s="5" t="s">
        <v>23</v>
      </c>
    </row>
    <row r="43" spans="1:4" x14ac:dyDescent="0.3">
      <c r="A43" s="4">
        <v>46115</v>
      </c>
      <c r="B43" s="2" t="s">
        <v>13</v>
      </c>
      <c r="C43" s="2" t="s">
        <v>11</v>
      </c>
      <c r="D43" s="5" t="s">
        <v>24</v>
      </c>
    </row>
    <row r="44" spans="1:4" x14ac:dyDescent="0.3">
      <c r="A44" s="4">
        <v>46115</v>
      </c>
      <c r="B44" s="2" t="s">
        <v>15</v>
      </c>
      <c r="C44" s="2" t="s">
        <v>5</v>
      </c>
      <c r="D44" s="5" t="s">
        <v>21</v>
      </c>
    </row>
    <row r="45" spans="1:4" x14ac:dyDescent="0.3">
      <c r="A45" s="4">
        <v>46115</v>
      </c>
      <c r="B45" s="2" t="s">
        <v>15</v>
      </c>
      <c r="C45" s="2" t="s">
        <v>8</v>
      </c>
      <c r="D45" s="5" t="s">
        <v>22</v>
      </c>
    </row>
    <row r="46" spans="1:4" x14ac:dyDescent="0.3">
      <c r="A46" s="4">
        <v>46115</v>
      </c>
      <c r="B46" s="2" t="s">
        <v>15</v>
      </c>
      <c r="C46" s="2" t="s">
        <v>11</v>
      </c>
      <c r="D46" s="5" t="s">
        <v>26</v>
      </c>
    </row>
    <row r="47" spans="1:4" x14ac:dyDescent="0.3">
      <c r="A47" s="4">
        <v>46116</v>
      </c>
      <c r="B47" s="2" t="s">
        <v>4</v>
      </c>
      <c r="C47" s="2" t="s">
        <v>5</v>
      </c>
      <c r="D47" s="5" t="s">
        <v>25</v>
      </c>
    </row>
    <row r="48" spans="1:4" x14ac:dyDescent="0.3">
      <c r="A48" s="4">
        <v>46116</v>
      </c>
      <c r="B48" s="2" t="s">
        <v>4</v>
      </c>
      <c r="C48" s="2" t="s">
        <v>8</v>
      </c>
      <c r="D48" s="5" t="s">
        <v>29</v>
      </c>
    </row>
    <row r="49" spans="1:4" x14ac:dyDescent="0.3">
      <c r="A49" s="4">
        <v>46116</v>
      </c>
      <c r="B49" s="2" t="s">
        <v>4</v>
      </c>
      <c r="C49" s="2" t="s">
        <v>11</v>
      </c>
      <c r="D49" s="5" t="s">
        <v>30</v>
      </c>
    </row>
    <row r="50" spans="1:4" x14ac:dyDescent="0.3">
      <c r="A50" s="4">
        <v>46116</v>
      </c>
      <c r="B50" s="2" t="s">
        <v>7</v>
      </c>
      <c r="C50" s="2" t="s">
        <v>5</v>
      </c>
      <c r="D50" s="5" t="s">
        <v>27</v>
      </c>
    </row>
    <row r="51" spans="1:4" x14ac:dyDescent="0.3">
      <c r="A51" s="4">
        <v>46116</v>
      </c>
      <c r="B51" s="2" t="s">
        <v>7</v>
      </c>
      <c r="C51" s="2" t="s">
        <v>8</v>
      </c>
      <c r="D51" s="5" t="s">
        <v>28</v>
      </c>
    </row>
    <row r="52" spans="1:4" x14ac:dyDescent="0.3">
      <c r="A52" s="4">
        <v>46116</v>
      </c>
      <c r="B52" s="2" t="s">
        <v>7</v>
      </c>
      <c r="C52" s="2" t="s">
        <v>11</v>
      </c>
      <c r="D52" s="5" t="s">
        <v>32</v>
      </c>
    </row>
    <row r="53" spans="1:4" x14ac:dyDescent="0.3">
      <c r="A53" s="4">
        <v>46116</v>
      </c>
      <c r="B53" s="2" t="s">
        <v>10</v>
      </c>
      <c r="C53" s="2" t="s">
        <v>5</v>
      </c>
      <c r="D53" s="5" t="s">
        <v>31</v>
      </c>
    </row>
    <row r="54" spans="1:4" x14ac:dyDescent="0.3">
      <c r="A54" s="4">
        <v>46116</v>
      </c>
      <c r="B54" s="2" t="s">
        <v>10</v>
      </c>
      <c r="C54" s="2" t="s">
        <v>8</v>
      </c>
      <c r="D54" s="5" t="s">
        <v>35</v>
      </c>
    </row>
    <row r="55" spans="1:4" x14ac:dyDescent="0.3">
      <c r="A55" s="4">
        <v>46116</v>
      </c>
      <c r="B55" s="2" t="s">
        <v>10</v>
      </c>
      <c r="C55" s="2" t="s">
        <v>11</v>
      </c>
      <c r="D55" s="5" t="s">
        <v>36</v>
      </c>
    </row>
    <row r="56" spans="1:4" x14ac:dyDescent="0.3">
      <c r="A56" s="4">
        <v>46116</v>
      </c>
      <c r="B56" s="2" t="s">
        <v>13</v>
      </c>
      <c r="C56" s="2" t="s">
        <v>5</v>
      </c>
      <c r="D56" s="5" t="s">
        <v>33</v>
      </c>
    </row>
    <row r="57" spans="1:4" x14ac:dyDescent="0.3">
      <c r="A57" s="4">
        <v>46116</v>
      </c>
      <c r="B57" s="2" t="s">
        <v>13</v>
      </c>
      <c r="C57" s="2" t="s">
        <v>8</v>
      </c>
      <c r="D57" s="5" t="s">
        <v>34</v>
      </c>
    </row>
    <row r="58" spans="1:4" x14ac:dyDescent="0.3">
      <c r="A58" s="4">
        <v>46116</v>
      </c>
      <c r="B58" s="2" t="s">
        <v>13</v>
      </c>
      <c r="C58" s="2" t="s">
        <v>11</v>
      </c>
      <c r="D58" s="5" t="s">
        <v>38</v>
      </c>
    </row>
    <row r="59" spans="1:4" x14ac:dyDescent="0.3">
      <c r="A59" s="4">
        <v>46116</v>
      </c>
      <c r="B59" s="2" t="s">
        <v>15</v>
      </c>
      <c r="C59" s="2" t="s">
        <v>5</v>
      </c>
      <c r="D59" s="5" t="s">
        <v>37</v>
      </c>
    </row>
    <row r="60" spans="1:4" x14ac:dyDescent="0.3">
      <c r="A60" s="4">
        <v>46116</v>
      </c>
      <c r="B60" s="2" t="s">
        <v>15</v>
      </c>
      <c r="C60" s="2" t="s">
        <v>8</v>
      </c>
      <c r="D60" s="5" t="s">
        <v>9</v>
      </c>
    </row>
    <row r="61" spans="1:4" x14ac:dyDescent="0.3">
      <c r="A61" s="4">
        <v>46116</v>
      </c>
      <c r="B61" s="2" t="s">
        <v>15</v>
      </c>
      <c r="C61" s="2" t="s">
        <v>11</v>
      </c>
      <c r="D61" s="5" t="s">
        <v>3</v>
      </c>
    </row>
    <row r="62" spans="1:4" x14ac:dyDescent="0.3">
      <c r="A62" s="4">
        <v>46117</v>
      </c>
      <c r="B62" s="2" t="s">
        <v>4</v>
      </c>
      <c r="C62" s="2" t="s">
        <v>5</v>
      </c>
      <c r="D62" s="5" t="s">
        <v>39</v>
      </c>
    </row>
    <row r="63" spans="1:4" x14ac:dyDescent="0.3">
      <c r="A63" s="4">
        <v>46117</v>
      </c>
      <c r="B63" s="2" t="s">
        <v>4</v>
      </c>
      <c r="C63" s="2" t="s">
        <v>8</v>
      </c>
      <c r="D63" s="5" t="s">
        <v>40</v>
      </c>
    </row>
    <row r="64" spans="1:4" x14ac:dyDescent="0.3">
      <c r="A64" s="4">
        <v>46117</v>
      </c>
      <c r="B64" s="2" t="s">
        <v>4</v>
      </c>
      <c r="C64" s="2" t="s">
        <v>11</v>
      </c>
      <c r="D64" s="5" t="s">
        <v>21</v>
      </c>
    </row>
    <row r="65" spans="1:4" x14ac:dyDescent="0.3">
      <c r="A65" s="4">
        <v>46117</v>
      </c>
      <c r="B65" s="2" t="s">
        <v>7</v>
      </c>
      <c r="C65" s="2" t="s">
        <v>5</v>
      </c>
      <c r="D65" s="5" t="s">
        <v>22</v>
      </c>
    </row>
    <row r="66" spans="1:4" x14ac:dyDescent="0.3">
      <c r="A66" s="4">
        <v>46117</v>
      </c>
      <c r="B66" s="2" t="s">
        <v>7</v>
      </c>
      <c r="C66" s="2" t="s">
        <v>8</v>
      </c>
      <c r="D66" s="5" t="s">
        <v>17</v>
      </c>
    </row>
    <row r="67" spans="1:4" x14ac:dyDescent="0.3">
      <c r="A67" s="4">
        <v>46117</v>
      </c>
      <c r="B67" s="2" t="s">
        <v>7</v>
      </c>
      <c r="C67" s="2" t="s">
        <v>11</v>
      </c>
      <c r="D67" s="5" t="s">
        <v>23</v>
      </c>
    </row>
    <row r="68" spans="1:4" x14ac:dyDescent="0.3">
      <c r="A68" s="4">
        <v>46117</v>
      </c>
      <c r="B68" s="2" t="s">
        <v>10</v>
      </c>
      <c r="C68" s="2" t="s">
        <v>5</v>
      </c>
      <c r="D68" s="5" t="s">
        <v>24</v>
      </c>
    </row>
    <row r="69" spans="1:4" x14ac:dyDescent="0.3">
      <c r="A69" s="4">
        <v>46117</v>
      </c>
      <c r="B69" s="2" t="s">
        <v>10</v>
      </c>
      <c r="C69" s="2" t="s">
        <v>8</v>
      </c>
      <c r="D69" s="5" t="s">
        <v>25</v>
      </c>
    </row>
    <row r="70" spans="1:4" x14ac:dyDescent="0.3">
      <c r="A70" s="4">
        <v>46117</v>
      </c>
      <c r="B70" s="2" t="s">
        <v>10</v>
      </c>
      <c r="C70" s="2" t="s">
        <v>11</v>
      </c>
      <c r="D70" s="5" t="s">
        <v>6</v>
      </c>
    </row>
    <row r="71" spans="1:4" x14ac:dyDescent="0.3">
      <c r="A71" s="4">
        <v>46117</v>
      </c>
      <c r="B71" s="2" t="s">
        <v>13</v>
      </c>
      <c r="C71" s="2" t="s">
        <v>5</v>
      </c>
      <c r="D71" s="5" t="s">
        <v>16</v>
      </c>
    </row>
    <row r="72" spans="1:4" x14ac:dyDescent="0.3">
      <c r="A72" s="4">
        <v>46117</v>
      </c>
      <c r="B72" s="2" t="s">
        <v>13</v>
      </c>
      <c r="C72" s="2" t="s">
        <v>8</v>
      </c>
      <c r="D72" s="5" t="s">
        <v>26</v>
      </c>
    </row>
    <row r="73" spans="1:4" x14ac:dyDescent="0.3">
      <c r="A73" s="4">
        <v>46117</v>
      </c>
      <c r="B73" s="2" t="s">
        <v>13</v>
      </c>
      <c r="C73" s="2" t="s">
        <v>11</v>
      </c>
      <c r="D73" s="5" t="s">
        <v>12</v>
      </c>
    </row>
    <row r="74" spans="1:4" x14ac:dyDescent="0.3">
      <c r="A74" s="4">
        <v>46117</v>
      </c>
      <c r="B74" s="2" t="s">
        <v>15</v>
      </c>
      <c r="C74" s="2" t="s">
        <v>5</v>
      </c>
      <c r="D74" s="5" t="s">
        <v>18</v>
      </c>
    </row>
    <row r="75" spans="1:4" x14ac:dyDescent="0.3">
      <c r="A75" s="4">
        <v>46117</v>
      </c>
      <c r="B75" s="2" t="s">
        <v>15</v>
      </c>
      <c r="C75" s="2" t="s">
        <v>8</v>
      </c>
      <c r="D75" s="5" t="s">
        <v>19</v>
      </c>
    </row>
    <row r="76" spans="1:4" x14ac:dyDescent="0.3">
      <c r="A76" s="4">
        <v>46117</v>
      </c>
      <c r="B76" s="2" t="s">
        <v>15</v>
      </c>
      <c r="C76" s="2" t="s">
        <v>11</v>
      </c>
      <c r="D76" s="5" t="s">
        <v>14</v>
      </c>
    </row>
    <row r="77" spans="1:4" x14ac:dyDescent="0.3">
      <c r="A77" s="4">
        <v>46118</v>
      </c>
      <c r="B77" s="2" t="s">
        <v>4</v>
      </c>
      <c r="C77" s="2" t="s">
        <v>5</v>
      </c>
      <c r="D77" s="5" t="s">
        <v>34</v>
      </c>
    </row>
    <row r="78" spans="1:4" x14ac:dyDescent="0.3">
      <c r="A78" s="4">
        <v>46118</v>
      </c>
      <c r="B78" s="2" t="s">
        <v>4</v>
      </c>
      <c r="C78" s="2" t="s">
        <v>8</v>
      </c>
      <c r="D78" s="5" t="s">
        <v>20</v>
      </c>
    </row>
    <row r="79" spans="1:4" x14ac:dyDescent="0.3">
      <c r="A79" s="4">
        <v>46118</v>
      </c>
      <c r="B79" s="2" t="s">
        <v>4</v>
      </c>
      <c r="C79" s="2" t="s">
        <v>11</v>
      </c>
      <c r="D79" s="5" t="s">
        <v>33</v>
      </c>
    </row>
    <row r="80" spans="1:4" x14ac:dyDescent="0.3">
      <c r="A80" s="4">
        <v>46118</v>
      </c>
      <c r="B80" s="2" t="s">
        <v>7</v>
      </c>
      <c r="C80" s="2" t="s">
        <v>5</v>
      </c>
      <c r="D80" s="5" t="s">
        <v>36</v>
      </c>
    </row>
    <row r="81" spans="1:4" x14ac:dyDescent="0.3">
      <c r="A81" s="4">
        <v>46118</v>
      </c>
      <c r="B81" s="2" t="s">
        <v>7</v>
      </c>
      <c r="C81" s="2" t="s">
        <v>8</v>
      </c>
      <c r="D81" s="5" t="s">
        <v>37</v>
      </c>
    </row>
    <row r="82" spans="1:4" x14ac:dyDescent="0.3">
      <c r="A82" s="4">
        <v>46118</v>
      </c>
      <c r="B82" s="2" t="s">
        <v>7</v>
      </c>
      <c r="C82" s="2" t="s">
        <v>11</v>
      </c>
      <c r="D82" s="5" t="s">
        <v>35</v>
      </c>
    </row>
    <row r="83" spans="1:4" x14ac:dyDescent="0.3">
      <c r="A83" s="4">
        <v>46118</v>
      </c>
      <c r="B83" s="2" t="s">
        <v>10</v>
      </c>
      <c r="C83" s="2" t="s">
        <v>5</v>
      </c>
      <c r="D83" s="5" t="s">
        <v>28</v>
      </c>
    </row>
    <row r="84" spans="1:4" x14ac:dyDescent="0.3">
      <c r="A84" s="4">
        <v>46118</v>
      </c>
      <c r="B84" s="2" t="s">
        <v>10</v>
      </c>
      <c r="C84" s="2" t="s">
        <v>8</v>
      </c>
      <c r="D84" s="5" t="s">
        <v>38</v>
      </c>
    </row>
    <row r="85" spans="1:4" x14ac:dyDescent="0.3">
      <c r="A85" s="4">
        <v>46118</v>
      </c>
      <c r="B85" s="2" t="s">
        <v>10</v>
      </c>
      <c r="C85" s="2" t="s">
        <v>11</v>
      </c>
      <c r="D85" s="5" t="s">
        <v>27</v>
      </c>
    </row>
    <row r="86" spans="1:4" x14ac:dyDescent="0.3">
      <c r="A86" s="4">
        <v>46118</v>
      </c>
      <c r="B86" s="2" t="s">
        <v>13</v>
      </c>
      <c r="C86" s="2" t="s">
        <v>5</v>
      </c>
      <c r="D86" s="5" t="s">
        <v>30</v>
      </c>
    </row>
    <row r="87" spans="1:4" x14ac:dyDescent="0.3">
      <c r="A87" s="4">
        <v>46118</v>
      </c>
      <c r="B87" s="2" t="s">
        <v>13</v>
      </c>
      <c r="C87" s="2" t="s">
        <v>8</v>
      </c>
      <c r="D87" s="5" t="s">
        <v>31</v>
      </c>
    </row>
    <row r="88" spans="1:4" x14ac:dyDescent="0.3">
      <c r="A88" s="4">
        <v>46118</v>
      </c>
      <c r="B88" s="2" t="s">
        <v>13</v>
      </c>
      <c r="C88" s="2" t="s">
        <v>11</v>
      </c>
      <c r="D88" s="5" t="s">
        <v>29</v>
      </c>
    </row>
    <row r="89" spans="1:4" x14ac:dyDescent="0.3">
      <c r="A89" s="4">
        <v>46118</v>
      </c>
      <c r="B89" s="2" t="s">
        <v>15</v>
      </c>
      <c r="C89" s="2" t="s">
        <v>5</v>
      </c>
      <c r="D89" s="5" t="s">
        <v>32</v>
      </c>
    </row>
    <row r="90" spans="1:4" x14ac:dyDescent="0.3">
      <c r="A90" s="4">
        <v>46118</v>
      </c>
      <c r="B90" s="2" t="s">
        <v>15</v>
      </c>
      <c r="C90" s="2" t="s">
        <v>8</v>
      </c>
      <c r="D90" s="5" t="s">
        <v>6</v>
      </c>
    </row>
    <row r="91" spans="1:4" x14ac:dyDescent="0.3">
      <c r="A91" s="4">
        <v>46118</v>
      </c>
      <c r="B91" s="2" t="s">
        <v>15</v>
      </c>
      <c r="C91" s="2" t="s">
        <v>11</v>
      </c>
      <c r="D91" s="5" t="s">
        <v>39</v>
      </c>
    </row>
    <row r="92" spans="1:4" x14ac:dyDescent="0.3">
      <c r="A92" s="4">
        <v>46119</v>
      </c>
      <c r="B92" s="2" t="s">
        <v>4</v>
      </c>
      <c r="C92" s="2" t="s">
        <v>5</v>
      </c>
      <c r="D92" s="5" t="s">
        <v>40</v>
      </c>
    </row>
    <row r="93" spans="1:4" x14ac:dyDescent="0.3">
      <c r="A93" s="4">
        <v>46119</v>
      </c>
      <c r="B93" s="2" t="s">
        <v>4</v>
      </c>
      <c r="C93" s="2" t="s">
        <v>8</v>
      </c>
      <c r="D93" s="5" t="s">
        <v>32</v>
      </c>
    </row>
    <row r="94" spans="1:4" x14ac:dyDescent="0.3">
      <c r="A94" s="4">
        <v>46119</v>
      </c>
      <c r="B94" s="2" t="s">
        <v>4</v>
      </c>
      <c r="C94" s="2" t="s">
        <v>11</v>
      </c>
      <c r="D94" s="5" t="s">
        <v>16</v>
      </c>
    </row>
    <row r="95" spans="1:4" x14ac:dyDescent="0.3">
      <c r="A95" s="4">
        <v>46119</v>
      </c>
      <c r="B95" s="2" t="s">
        <v>7</v>
      </c>
      <c r="C95" s="2" t="s">
        <v>5</v>
      </c>
      <c r="D95" s="5" t="s">
        <v>9</v>
      </c>
    </row>
    <row r="96" spans="1:4" x14ac:dyDescent="0.3">
      <c r="A96" s="4">
        <v>46119</v>
      </c>
      <c r="B96" s="2" t="s">
        <v>7</v>
      </c>
      <c r="C96" s="2" t="s">
        <v>8</v>
      </c>
      <c r="D96" s="5" t="s">
        <v>19</v>
      </c>
    </row>
    <row r="97" spans="1:4" x14ac:dyDescent="0.3">
      <c r="A97" s="4">
        <v>46119</v>
      </c>
      <c r="B97" s="2" t="s">
        <v>7</v>
      </c>
      <c r="C97" s="2" t="s">
        <v>11</v>
      </c>
      <c r="D97" s="5" t="s">
        <v>20</v>
      </c>
    </row>
    <row r="98" spans="1:4" x14ac:dyDescent="0.3">
      <c r="A98" s="4">
        <v>46119</v>
      </c>
      <c r="B98" s="2" t="s">
        <v>10</v>
      </c>
      <c r="C98" s="2" t="s">
        <v>5</v>
      </c>
      <c r="D98" s="5" t="s">
        <v>3</v>
      </c>
    </row>
    <row r="99" spans="1:4" x14ac:dyDescent="0.3">
      <c r="A99" s="4">
        <v>46119</v>
      </c>
      <c r="B99" s="2" t="s">
        <v>10</v>
      </c>
      <c r="C99" s="2" t="s">
        <v>8</v>
      </c>
      <c r="D99" s="5" t="s">
        <v>12</v>
      </c>
    </row>
    <row r="100" spans="1:4" x14ac:dyDescent="0.3">
      <c r="A100" s="4">
        <v>46119</v>
      </c>
      <c r="B100" s="2" t="s">
        <v>10</v>
      </c>
      <c r="C100" s="2" t="s">
        <v>11</v>
      </c>
      <c r="D100" s="5" t="s">
        <v>14</v>
      </c>
    </row>
    <row r="101" spans="1:4" x14ac:dyDescent="0.3">
      <c r="A101" s="4">
        <v>46119</v>
      </c>
      <c r="B101" s="2" t="s">
        <v>13</v>
      </c>
      <c r="C101" s="2" t="s">
        <v>5</v>
      </c>
      <c r="D101" s="5" t="s">
        <v>17</v>
      </c>
    </row>
    <row r="102" spans="1:4" x14ac:dyDescent="0.3">
      <c r="A102" s="4">
        <v>46119</v>
      </c>
      <c r="B102" s="2" t="s">
        <v>13</v>
      </c>
      <c r="C102" s="2" t="s">
        <v>8</v>
      </c>
      <c r="D102" s="5" t="s">
        <v>18</v>
      </c>
    </row>
    <row r="103" spans="1:4" x14ac:dyDescent="0.3">
      <c r="A103" s="4">
        <v>46119</v>
      </c>
      <c r="B103" s="2" t="s">
        <v>13</v>
      </c>
      <c r="C103" s="2" t="s">
        <v>11</v>
      </c>
      <c r="D103" s="5" t="s">
        <v>25</v>
      </c>
    </row>
    <row r="104" spans="1:4" x14ac:dyDescent="0.3">
      <c r="A104" s="4">
        <v>46119</v>
      </c>
      <c r="B104" s="2" t="s">
        <v>15</v>
      </c>
      <c r="C104" s="2" t="s">
        <v>5</v>
      </c>
      <c r="D104" s="5" t="s">
        <v>27</v>
      </c>
    </row>
    <row r="105" spans="1:4" x14ac:dyDescent="0.3">
      <c r="A105" s="4">
        <v>46119</v>
      </c>
      <c r="B105" s="2" t="s">
        <v>15</v>
      </c>
      <c r="C105" s="2" t="s">
        <v>8</v>
      </c>
      <c r="D105" s="5" t="s">
        <v>28</v>
      </c>
    </row>
    <row r="106" spans="1:4" x14ac:dyDescent="0.3">
      <c r="A106" s="4">
        <v>46119</v>
      </c>
      <c r="B106" s="2" t="s">
        <v>15</v>
      </c>
      <c r="C106" s="2" t="s">
        <v>11</v>
      </c>
      <c r="D106" s="5" t="s">
        <v>29</v>
      </c>
    </row>
    <row r="107" spans="1:4" x14ac:dyDescent="0.3">
      <c r="A107" s="4">
        <v>46120</v>
      </c>
      <c r="B107" s="2" t="s">
        <v>4</v>
      </c>
      <c r="C107" s="2" t="s">
        <v>5</v>
      </c>
      <c r="D107" s="5" t="s">
        <v>22</v>
      </c>
    </row>
    <row r="108" spans="1:4" x14ac:dyDescent="0.3">
      <c r="A108" s="4">
        <v>46120</v>
      </c>
      <c r="B108" s="2" t="s">
        <v>4</v>
      </c>
      <c r="C108" s="2" t="s">
        <v>8</v>
      </c>
      <c r="D108" s="5" t="s">
        <v>23</v>
      </c>
    </row>
    <row r="109" spans="1:4" x14ac:dyDescent="0.3">
      <c r="A109" s="4">
        <v>46120</v>
      </c>
      <c r="B109" s="2" t="s">
        <v>4</v>
      </c>
      <c r="C109" s="2" t="s">
        <v>11</v>
      </c>
      <c r="D109" s="5" t="s">
        <v>24</v>
      </c>
    </row>
    <row r="110" spans="1:4" x14ac:dyDescent="0.3">
      <c r="A110" s="4">
        <v>46120</v>
      </c>
      <c r="B110" s="2" t="s">
        <v>7</v>
      </c>
      <c r="C110" s="2" t="s">
        <v>5</v>
      </c>
      <c r="D110" s="5" t="s">
        <v>21</v>
      </c>
    </row>
    <row r="111" spans="1:4" x14ac:dyDescent="0.3">
      <c r="A111" s="4">
        <v>46120</v>
      </c>
      <c r="B111" s="2" t="s">
        <v>7</v>
      </c>
      <c r="C111" s="2" t="s">
        <v>8</v>
      </c>
      <c r="D111" s="5" t="s">
        <v>26</v>
      </c>
    </row>
    <row r="112" spans="1:4" x14ac:dyDescent="0.3">
      <c r="A112" s="4">
        <v>46120</v>
      </c>
      <c r="B112" s="2" t="s">
        <v>7</v>
      </c>
      <c r="C112" s="2" t="s">
        <v>11</v>
      </c>
      <c r="D112" s="5" t="s">
        <v>33</v>
      </c>
    </row>
    <row r="113" spans="1:4" x14ac:dyDescent="0.3">
      <c r="A113" s="4">
        <v>46120</v>
      </c>
      <c r="B113" s="2" t="s">
        <v>10</v>
      </c>
      <c r="C113" s="2" t="s">
        <v>5</v>
      </c>
      <c r="D113" s="5" t="s">
        <v>30</v>
      </c>
    </row>
    <row r="114" spans="1:4" x14ac:dyDescent="0.3">
      <c r="A114" s="4">
        <v>46120</v>
      </c>
      <c r="B114" s="2" t="s">
        <v>10</v>
      </c>
      <c r="C114" s="2" t="s">
        <v>8</v>
      </c>
      <c r="D114" s="5" t="s">
        <v>37</v>
      </c>
    </row>
    <row r="115" spans="1:4" x14ac:dyDescent="0.3">
      <c r="A115" s="4">
        <v>46120</v>
      </c>
      <c r="B115" s="2" t="s">
        <v>10</v>
      </c>
      <c r="C115" s="2" t="s">
        <v>11</v>
      </c>
      <c r="D115" s="5" t="s">
        <v>39</v>
      </c>
    </row>
    <row r="116" spans="1:4" x14ac:dyDescent="0.3">
      <c r="A116" s="4">
        <v>46120</v>
      </c>
      <c r="B116" s="2" t="s">
        <v>13</v>
      </c>
      <c r="C116" s="2" t="s">
        <v>5</v>
      </c>
      <c r="D116" s="5" t="s">
        <v>40</v>
      </c>
    </row>
    <row r="117" spans="1:4" x14ac:dyDescent="0.3">
      <c r="A117" s="4">
        <v>46120</v>
      </c>
      <c r="B117" s="2" t="s">
        <v>13</v>
      </c>
      <c r="C117" s="2" t="s">
        <v>8</v>
      </c>
      <c r="D117" s="5" t="s">
        <v>3</v>
      </c>
    </row>
    <row r="118" spans="1:4" x14ac:dyDescent="0.3">
      <c r="A118" s="4">
        <v>46120</v>
      </c>
      <c r="B118" s="2" t="s">
        <v>13</v>
      </c>
      <c r="C118" s="2" t="s">
        <v>11</v>
      </c>
      <c r="D118" s="5" t="s">
        <v>6</v>
      </c>
    </row>
    <row r="119" spans="1:4" x14ac:dyDescent="0.3">
      <c r="A119" s="4">
        <v>46120</v>
      </c>
      <c r="B119" s="2" t="s">
        <v>15</v>
      </c>
      <c r="C119" s="2" t="s">
        <v>5</v>
      </c>
      <c r="D119" s="5" t="s">
        <v>31</v>
      </c>
    </row>
    <row r="120" spans="1:4" x14ac:dyDescent="0.3">
      <c r="A120" s="4">
        <v>46120</v>
      </c>
      <c r="B120" s="2" t="s">
        <v>15</v>
      </c>
      <c r="C120" s="2" t="s">
        <v>8</v>
      </c>
      <c r="D120" s="5" t="s">
        <v>34</v>
      </c>
    </row>
    <row r="121" spans="1:4" x14ac:dyDescent="0.3">
      <c r="A121" s="4">
        <v>46120</v>
      </c>
      <c r="B121" s="2" t="s">
        <v>15</v>
      </c>
      <c r="C121" s="2" t="s">
        <v>11</v>
      </c>
      <c r="D121" s="5" t="s">
        <v>35</v>
      </c>
    </row>
    <row r="122" spans="1:4" x14ac:dyDescent="0.3">
      <c r="A122" s="4">
        <v>46121</v>
      </c>
      <c r="B122" s="2" t="s">
        <v>4</v>
      </c>
      <c r="C122" s="2" t="s">
        <v>5</v>
      </c>
      <c r="D122" s="5" t="s">
        <v>36</v>
      </c>
    </row>
    <row r="123" spans="1:4" x14ac:dyDescent="0.3">
      <c r="A123" s="4">
        <v>46121</v>
      </c>
      <c r="B123" s="2" t="s">
        <v>4</v>
      </c>
      <c r="C123" s="2" t="s">
        <v>8</v>
      </c>
      <c r="D123" s="5" t="s">
        <v>38</v>
      </c>
    </row>
    <row r="124" spans="1:4" x14ac:dyDescent="0.3">
      <c r="A124" s="4">
        <v>46121</v>
      </c>
      <c r="B124" s="2" t="s">
        <v>4</v>
      </c>
      <c r="C124" s="2" t="s">
        <v>11</v>
      </c>
      <c r="D124" s="5" t="s">
        <v>18</v>
      </c>
    </row>
    <row r="125" spans="1:4" x14ac:dyDescent="0.3">
      <c r="A125" s="4">
        <v>46121</v>
      </c>
      <c r="B125" s="2" t="s">
        <v>7</v>
      </c>
      <c r="C125" s="2" t="s">
        <v>5</v>
      </c>
      <c r="D125" s="5" t="s">
        <v>24</v>
      </c>
    </row>
    <row r="126" spans="1:4" x14ac:dyDescent="0.3">
      <c r="A126" s="4">
        <v>46121</v>
      </c>
      <c r="B126" s="2" t="s">
        <v>7</v>
      </c>
      <c r="C126" s="2" t="s">
        <v>8</v>
      </c>
      <c r="D126" s="5" t="s">
        <v>25</v>
      </c>
    </row>
    <row r="127" spans="1:4" x14ac:dyDescent="0.3">
      <c r="A127" s="4">
        <v>46121</v>
      </c>
      <c r="B127" s="2" t="s">
        <v>7</v>
      </c>
      <c r="C127" s="2" t="s">
        <v>11</v>
      </c>
      <c r="D127" s="5" t="s">
        <v>34</v>
      </c>
    </row>
    <row r="128" spans="1:4" x14ac:dyDescent="0.3">
      <c r="A128" s="4">
        <v>46121</v>
      </c>
      <c r="B128" s="2" t="s">
        <v>10</v>
      </c>
      <c r="C128" s="2" t="s">
        <v>5</v>
      </c>
      <c r="D128" s="5" t="s">
        <v>23</v>
      </c>
    </row>
    <row r="129" spans="1:4" x14ac:dyDescent="0.3">
      <c r="A129" s="4">
        <v>46121</v>
      </c>
      <c r="B129" s="2" t="s">
        <v>10</v>
      </c>
      <c r="C129" s="2" t="s">
        <v>8</v>
      </c>
      <c r="D129" s="5" t="s">
        <v>21</v>
      </c>
    </row>
    <row r="130" spans="1:4" x14ac:dyDescent="0.3">
      <c r="A130" s="4">
        <v>46121</v>
      </c>
      <c r="B130" s="2" t="s">
        <v>10</v>
      </c>
      <c r="C130" s="2" t="s">
        <v>11</v>
      </c>
      <c r="D130" s="5" t="s">
        <v>22</v>
      </c>
    </row>
    <row r="131" spans="1:4" x14ac:dyDescent="0.3">
      <c r="A131" s="4">
        <v>46121</v>
      </c>
      <c r="B131" s="2" t="s">
        <v>13</v>
      </c>
      <c r="C131" s="2" t="s">
        <v>5</v>
      </c>
      <c r="D131" s="5" t="s">
        <v>14</v>
      </c>
    </row>
    <row r="132" spans="1:4" x14ac:dyDescent="0.3">
      <c r="A132" s="4">
        <v>46121</v>
      </c>
      <c r="B132" s="2" t="s">
        <v>13</v>
      </c>
      <c r="C132" s="2" t="s">
        <v>8</v>
      </c>
      <c r="D132" s="5" t="s">
        <v>9</v>
      </c>
    </row>
    <row r="133" spans="1:4" x14ac:dyDescent="0.3">
      <c r="A133" s="4">
        <v>46121</v>
      </c>
      <c r="B133" s="2" t="s">
        <v>13</v>
      </c>
      <c r="C133" s="2" t="s">
        <v>11</v>
      </c>
      <c r="D133" s="5" t="s">
        <v>27</v>
      </c>
    </row>
    <row r="134" spans="1:4" x14ac:dyDescent="0.3">
      <c r="A134" s="4">
        <v>46121</v>
      </c>
      <c r="B134" s="2" t="s">
        <v>15</v>
      </c>
      <c r="C134" s="2" t="s">
        <v>5</v>
      </c>
      <c r="D134" s="5" t="s">
        <v>12</v>
      </c>
    </row>
    <row r="135" spans="1:4" x14ac:dyDescent="0.3">
      <c r="A135" s="4">
        <v>46121</v>
      </c>
      <c r="B135" s="2" t="s">
        <v>15</v>
      </c>
      <c r="C135" s="2" t="s">
        <v>8</v>
      </c>
      <c r="D135" s="5" t="s">
        <v>16</v>
      </c>
    </row>
    <row r="136" spans="1:4" x14ac:dyDescent="0.3">
      <c r="A136" s="4">
        <v>46121</v>
      </c>
      <c r="B136" s="2" t="s">
        <v>15</v>
      </c>
      <c r="C136" s="2" t="s">
        <v>11</v>
      </c>
      <c r="D136" s="5" t="s">
        <v>17</v>
      </c>
    </row>
    <row r="137" spans="1:4" x14ac:dyDescent="0.3">
      <c r="A137" s="4">
        <v>46122</v>
      </c>
      <c r="B137" s="2" t="s">
        <v>4</v>
      </c>
      <c r="C137" s="2" t="s">
        <v>5</v>
      </c>
      <c r="D137" s="5" t="s">
        <v>19</v>
      </c>
    </row>
    <row r="138" spans="1:4" x14ac:dyDescent="0.3">
      <c r="A138" s="4">
        <v>46122</v>
      </c>
      <c r="B138" s="2" t="s">
        <v>4</v>
      </c>
      <c r="C138" s="2" t="s">
        <v>8</v>
      </c>
      <c r="D138" s="5" t="s">
        <v>31</v>
      </c>
    </row>
    <row r="139" spans="1:4" x14ac:dyDescent="0.3">
      <c r="A139" s="4">
        <v>46122</v>
      </c>
      <c r="B139" s="2" t="s">
        <v>4</v>
      </c>
      <c r="C139" s="2" t="s">
        <v>11</v>
      </c>
      <c r="D139" s="5" t="s">
        <v>37</v>
      </c>
    </row>
    <row r="140" spans="1:4" x14ac:dyDescent="0.3">
      <c r="A140" s="4">
        <v>46122</v>
      </c>
      <c r="B140" s="2" t="s">
        <v>7</v>
      </c>
      <c r="C140" s="2" t="s">
        <v>5</v>
      </c>
      <c r="D140" s="5" t="s">
        <v>38</v>
      </c>
    </row>
    <row r="141" spans="1:4" x14ac:dyDescent="0.3">
      <c r="A141" s="4">
        <v>46122</v>
      </c>
      <c r="B141" s="2" t="s">
        <v>7</v>
      </c>
      <c r="C141" s="2" t="s">
        <v>8</v>
      </c>
      <c r="D141" s="5" t="s">
        <v>39</v>
      </c>
    </row>
    <row r="142" spans="1:4" x14ac:dyDescent="0.3">
      <c r="A142" s="4">
        <v>46122</v>
      </c>
      <c r="B142" s="2" t="s">
        <v>7</v>
      </c>
      <c r="C142" s="2" t="s">
        <v>11</v>
      </c>
      <c r="D142" s="5" t="s">
        <v>40</v>
      </c>
    </row>
    <row r="143" spans="1:4" x14ac:dyDescent="0.3">
      <c r="A143" s="4">
        <v>46122</v>
      </c>
      <c r="B143" s="2" t="s">
        <v>10</v>
      </c>
      <c r="C143" s="2" t="s">
        <v>5</v>
      </c>
      <c r="D143" s="5" t="s">
        <v>26</v>
      </c>
    </row>
    <row r="144" spans="1:4" x14ac:dyDescent="0.3">
      <c r="A144" s="4">
        <v>46122</v>
      </c>
      <c r="B144" s="2" t="s">
        <v>10</v>
      </c>
      <c r="C144" s="2" t="s">
        <v>8</v>
      </c>
      <c r="D144" s="5" t="s">
        <v>29</v>
      </c>
    </row>
    <row r="145" spans="1:4" x14ac:dyDescent="0.3">
      <c r="A145" s="4">
        <v>46122</v>
      </c>
      <c r="B145" s="2" t="s">
        <v>10</v>
      </c>
      <c r="C145" s="2" t="s">
        <v>11</v>
      </c>
      <c r="D145" s="5" t="s">
        <v>28</v>
      </c>
    </row>
    <row r="146" spans="1:4" x14ac:dyDescent="0.3">
      <c r="A146" s="4">
        <v>46122</v>
      </c>
      <c r="B146" s="2" t="s">
        <v>13</v>
      </c>
      <c r="C146" s="2" t="s">
        <v>5</v>
      </c>
      <c r="D146" s="5" t="s">
        <v>20</v>
      </c>
    </row>
    <row r="147" spans="1:4" x14ac:dyDescent="0.3">
      <c r="A147" s="4">
        <v>46122</v>
      </c>
      <c r="B147" s="2" t="s">
        <v>13</v>
      </c>
      <c r="C147" s="2" t="s">
        <v>8</v>
      </c>
      <c r="D147" s="5" t="s">
        <v>32</v>
      </c>
    </row>
    <row r="148" spans="1:4" x14ac:dyDescent="0.3">
      <c r="A148" s="4">
        <v>46122</v>
      </c>
      <c r="B148" s="2" t="s">
        <v>13</v>
      </c>
      <c r="C148" s="2" t="s">
        <v>11</v>
      </c>
      <c r="D148" s="5" t="s">
        <v>30</v>
      </c>
    </row>
    <row r="149" spans="1:4" x14ac:dyDescent="0.3">
      <c r="A149" s="4">
        <v>46122</v>
      </c>
      <c r="B149" s="2" t="s">
        <v>15</v>
      </c>
      <c r="C149" s="2" t="s">
        <v>5</v>
      </c>
      <c r="D149" s="5" t="s">
        <v>33</v>
      </c>
    </row>
    <row r="150" spans="1:4" x14ac:dyDescent="0.3">
      <c r="A150" s="4">
        <v>46122</v>
      </c>
      <c r="B150" s="2" t="s">
        <v>15</v>
      </c>
      <c r="C150" s="2" t="s">
        <v>8</v>
      </c>
      <c r="D150" s="5" t="s">
        <v>36</v>
      </c>
    </row>
    <row r="151" spans="1:4" x14ac:dyDescent="0.3">
      <c r="A151" s="4">
        <v>46122</v>
      </c>
      <c r="B151" s="2" t="s">
        <v>15</v>
      </c>
      <c r="C151" s="2" t="s">
        <v>11</v>
      </c>
      <c r="D151" s="5" t="s">
        <v>3</v>
      </c>
    </row>
    <row r="152" spans="1:4" x14ac:dyDescent="0.3">
      <c r="A152" s="12">
        <v>46125</v>
      </c>
      <c r="B152" s="11" t="s">
        <v>4</v>
      </c>
      <c r="C152" s="11">
        <v>1</v>
      </c>
      <c r="D152" s="11" t="s">
        <v>3</v>
      </c>
    </row>
    <row r="153" spans="1:4" x14ac:dyDescent="0.3">
      <c r="A153" s="12">
        <v>46125</v>
      </c>
      <c r="B153" s="11" t="s">
        <v>4</v>
      </c>
      <c r="C153" s="11">
        <v>2</v>
      </c>
      <c r="D153" s="11" t="s">
        <v>6</v>
      </c>
    </row>
    <row r="154" spans="1:4" x14ac:dyDescent="0.3">
      <c r="A154" s="12">
        <v>46125</v>
      </c>
      <c r="B154" s="11" t="s">
        <v>4</v>
      </c>
      <c r="C154" s="11">
        <v>3</v>
      </c>
      <c r="D154" s="11" t="s">
        <v>9</v>
      </c>
    </row>
    <row r="155" spans="1:4" x14ac:dyDescent="0.3">
      <c r="A155" s="12">
        <v>46125</v>
      </c>
      <c r="B155" s="11" t="s">
        <v>7</v>
      </c>
      <c r="C155" s="11">
        <v>1</v>
      </c>
      <c r="D155" s="11" t="s">
        <v>12</v>
      </c>
    </row>
    <row r="156" spans="1:4" x14ac:dyDescent="0.3">
      <c r="A156" s="12">
        <v>46125</v>
      </c>
      <c r="B156" s="11" t="s">
        <v>7</v>
      </c>
      <c r="C156" s="11">
        <v>2</v>
      </c>
      <c r="D156" s="11" t="s">
        <v>14</v>
      </c>
    </row>
    <row r="157" spans="1:4" x14ac:dyDescent="0.3">
      <c r="A157" s="12">
        <v>46125</v>
      </c>
      <c r="B157" s="11" t="s">
        <v>7</v>
      </c>
      <c r="C157" s="11">
        <v>3</v>
      </c>
      <c r="D157" s="11" t="s">
        <v>16</v>
      </c>
    </row>
    <row r="158" spans="1:4" x14ac:dyDescent="0.3">
      <c r="A158" s="12">
        <v>46125</v>
      </c>
      <c r="B158" s="11" t="s">
        <v>10</v>
      </c>
      <c r="C158" s="11">
        <v>1</v>
      </c>
      <c r="D158" s="11" t="s">
        <v>17</v>
      </c>
    </row>
    <row r="159" spans="1:4" x14ac:dyDescent="0.3">
      <c r="A159" s="12">
        <v>46125</v>
      </c>
      <c r="B159" s="11" t="s">
        <v>10</v>
      </c>
      <c r="C159" s="11">
        <v>2</v>
      </c>
      <c r="D159" s="11" t="s">
        <v>18</v>
      </c>
    </row>
    <row r="160" spans="1:4" x14ac:dyDescent="0.3">
      <c r="A160" s="12">
        <v>46125</v>
      </c>
      <c r="B160" s="11" t="s">
        <v>10</v>
      </c>
      <c r="C160" s="11">
        <v>3</v>
      </c>
      <c r="D160" s="11" t="s">
        <v>19</v>
      </c>
    </row>
    <row r="161" spans="1:4" x14ac:dyDescent="0.3">
      <c r="A161" s="12">
        <v>46125</v>
      </c>
      <c r="B161" s="11" t="s">
        <v>13</v>
      </c>
      <c r="C161" s="11">
        <v>1</v>
      </c>
      <c r="D161" s="11" t="s">
        <v>20</v>
      </c>
    </row>
    <row r="162" spans="1:4" x14ac:dyDescent="0.3">
      <c r="A162" s="12">
        <v>46125</v>
      </c>
      <c r="B162" s="11" t="s">
        <v>13</v>
      </c>
      <c r="C162" s="11">
        <v>2</v>
      </c>
      <c r="D162" s="11" t="s">
        <v>21</v>
      </c>
    </row>
    <row r="163" spans="1:4" x14ac:dyDescent="0.3">
      <c r="A163" s="12">
        <v>46125</v>
      </c>
      <c r="B163" s="11" t="s">
        <v>13</v>
      </c>
      <c r="C163" s="11">
        <v>3</v>
      </c>
      <c r="D163" s="11" t="s">
        <v>22</v>
      </c>
    </row>
    <row r="164" spans="1:4" x14ac:dyDescent="0.3">
      <c r="A164" s="12">
        <v>46125</v>
      </c>
      <c r="B164" s="11" t="s">
        <v>15</v>
      </c>
      <c r="C164" s="11">
        <v>1</v>
      </c>
      <c r="D164" s="11" t="s">
        <v>23</v>
      </c>
    </row>
    <row r="165" spans="1:4" x14ac:dyDescent="0.3">
      <c r="A165" s="12">
        <v>46125</v>
      </c>
      <c r="B165" s="11" t="s">
        <v>15</v>
      </c>
      <c r="C165" s="11">
        <v>2</v>
      </c>
      <c r="D165" s="11" t="s">
        <v>24</v>
      </c>
    </row>
    <row r="166" spans="1:4" x14ac:dyDescent="0.3">
      <c r="A166" s="12">
        <v>46125</v>
      </c>
      <c r="B166" s="11" t="s">
        <v>15</v>
      </c>
      <c r="C166" s="11">
        <v>3</v>
      </c>
      <c r="D166" s="11" t="s">
        <v>25</v>
      </c>
    </row>
  </sheetData>
  <phoneticPr fontId="4" type="noConversion"/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3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J12" sqref="J12"/>
    </sheetView>
  </sheetViews>
  <sheetFormatPr defaultRowHeight="16.5" x14ac:dyDescent="0.3"/>
  <cols>
    <col min="1" max="1" width="14" customWidth="1"/>
    <col min="2" max="6" width="8" customWidth="1"/>
    <col min="7" max="10" width="10" customWidth="1"/>
    <col min="11" max="11" width="17.625" bestFit="1" customWidth="1"/>
    <col min="12" max="12" width="21.75" bestFit="1" customWidth="1"/>
  </cols>
  <sheetData>
    <row r="1" spans="1:12" x14ac:dyDescent="0.3">
      <c r="A1" s="1" t="s">
        <v>0</v>
      </c>
      <c r="B1" s="1" t="s">
        <v>4</v>
      </c>
      <c r="C1" s="1" t="s">
        <v>7</v>
      </c>
      <c r="D1" s="1" t="s">
        <v>10</v>
      </c>
      <c r="E1" s="1" t="s">
        <v>13</v>
      </c>
      <c r="F1" s="1" t="s">
        <v>15</v>
      </c>
      <c r="G1" s="1" t="s">
        <v>44</v>
      </c>
      <c r="H1" s="1" t="s">
        <v>45</v>
      </c>
      <c r="I1" s="1" t="s">
        <v>46</v>
      </c>
      <c r="J1" s="1" t="s">
        <v>47</v>
      </c>
      <c r="K1" s="1" t="s">
        <v>53</v>
      </c>
      <c r="L1" s="1" t="s">
        <v>54</v>
      </c>
    </row>
    <row r="2" spans="1:12" x14ac:dyDescent="0.3">
      <c r="A2" s="7" t="s">
        <v>3</v>
      </c>
      <c r="B2" s="2">
        <f>COUNTIFS(Raw_Data!$D:$D,$A2,Raw_Data!$B:$B,"1층")</f>
        <v>2</v>
      </c>
      <c r="C2" s="2">
        <f>COUNTIFS(Raw_Data!$D:$D,$A2,Raw_Data!$B:$B,"2층")</f>
        <v>1</v>
      </c>
      <c r="D2" s="2">
        <f>COUNTIFS(Raw_Data!$D:$D,$A2,Raw_Data!$B:$B,"3층")</f>
        <v>1</v>
      </c>
      <c r="E2" s="2">
        <f>COUNTIFS(Raw_Data!$D:$D,$A2,Raw_Data!$B:$B,"4층")</f>
        <v>1</v>
      </c>
      <c r="F2" s="2">
        <f>COUNTIFS(Raw_Data!$D:$D,$A2,Raw_Data!$B:$B,"5층")</f>
        <v>2</v>
      </c>
      <c r="G2" s="2">
        <f>COUNTIFS(Raw_Data!$D:$D,$A2,Raw_Data!$C:$C,"1")</f>
        <v>3</v>
      </c>
      <c r="H2" s="2">
        <f>COUNTIFS(Raw_Data!$D:$D,$A2,Raw_Data!$C:$C,"2")</f>
        <v>2</v>
      </c>
      <c r="I2" s="2">
        <f>COUNTIFS(Raw_Data!$D:$D,$A2,Raw_Data!$C:$C,"3")</f>
        <v>2</v>
      </c>
      <c r="J2" s="2">
        <f t="shared" ref="J2:J31" si="0">SUM(B2:I2)</f>
        <v>14</v>
      </c>
      <c r="K2" s="2">
        <f t="shared" ref="K2:K31" si="1">MAX(B2:F2)-MIN(B2:F2)</f>
        <v>1</v>
      </c>
      <c r="L2" s="2">
        <f t="shared" ref="L2:L31" si="2">MAX(G2:I2)-MIN(G2:I2)</f>
        <v>1</v>
      </c>
    </row>
    <row r="3" spans="1:12" x14ac:dyDescent="0.3">
      <c r="A3" s="7" t="s">
        <v>6</v>
      </c>
      <c r="B3" s="2">
        <f>COUNTIFS(Raw_Data!$D:$D,$A3,Raw_Data!$B:$B,"1층")</f>
        <v>2</v>
      </c>
      <c r="C3" s="2">
        <f>COUNTIFS(Raw_Data!$D:$D,$A3,Raw_Data!$B:$B,"2층")</f>
        <v>1</v>
      </c>
      <c r="D3" s="2">
        <f>COUNTIFS(Raw_Data!$D:$D,$A3,Raw_Data!$B:$B,"3층")</f>
        <v>1</v>
      </c>
      <c r="E3" s="2">
        <f>COUNTIFS(Raw_Data!$D:$D,$A3,Raw_Data!$B:$B,"4층")</f>
        <v>1</v>
      </c>
      <c r="F3" s="2">
        <f>COUNTIFS(Raw_Data!$D:$D,$A3,Raw_Data!$B:$B,"5층")</f>
        <v>1</v>
      </c>
      <c r="G3" s="2">
        <f>COUNTIFS(Raw_Data!$D:$D,$A3,Raw_Data!$C:$C,"1")</f>
        <v>1</v>
      </c>
      <c r="H3" s="2">
        <f>COUNTIFS(Raw_Data!$D:$D,$A3,Raw_Data!$C:$C,"2")</f>
        <v>3</v>
      </c>
      <c r="I3" s="2">
        <f>COUNTIFS(Raw_Data!$D:$D,$A3,Raw_Data!$C:$C,"3")</f>
        <v>2</v>
      </c>
      <c r="J3" s="2">
        <f t="shared" si="0"/>
        <v>12</v>
      </c>
      <c r="K3" s="2">
        <f t="shared" si="1"/>
        <v>1</v>
      </c>
      <c r="L3" s="2">
        <f t="shared" si="2"/>
        <v>2</v>
      </c>
    </row>
    <row r="4" spans="1:12" x14ac:dyDescent="0.3">
      <c r="A4" s="7" t="s">
        <v>9</v>
      </c>
      <c r="B4" s="2">
        <f>COUNTIFS(Raw_Data!$D:$D,$A4,Raw_Data!$B:$B,"1층")</f>
        <v>2</v>
      </c>
      <c r="C4" s="2">
        <f>COUNTIFS(Raw_Data!$D:$D,$A4,Raw_Data!$B:$B,"2층")</f>
        <v>1</v>
      </c>
      <c r="D4" s="2">
        <f>COUNTIFS(Raw_Data!$D:$D,$A4,Raw_Data!$B:$B,"3층")</f>
        <v>1</v>
      </c>
      <c r="E4" s="2">
        <f>COUNTIFS(Raw_Data!$D:$D,$A4,Raw_Data!$B:$B,"4층")</f>
        <v>1</v>
      </c>
      <c r="F4" s="2">
        <f>COUNTIFS(Raw_Data!$D:$D,$A4,Raw_Data!$B:$B,"5층")</f>
        <v>1</v>
      </c>
      <c r="G4" s="2">
        <f>COUNTIFS(Raw_Data!$D:$D,$A4,Raw_Data!$C:$C,"1")</f>
        <v>2</v>
      </c>
      <c r="H4" s="2">
        <f>COUNTIFS(Raw_Data!$D:$D,$A4,Raw_Data!$C:$C,"2")</f>
        <v>2</v>
      </c>
      <c r="I4" s="2">
        <f>COUNTIFS(Raw_Data!$D:$D,$A4,Raw_Data!$C:$C,"3")</f>
        <v>2</v>
      </c>
      <c r="J4" s="2">
        <f t="shared" si="0"/>
        <v>12</v>
      </c>
      <c r="K4" s="2">
        <f t="shared" si="1"/>
        <v>1</v>
      </c>
      <c r="L4" s="2">
        <f t="shared" si="2"/>
        <v>0</v>
      </c>
    </row>
    <row r="5" spans="1:12" x14ac:dyDescent="0.3">
      <c r="A5" s="7" t="s">
        <v>12</v>
      </c>
      <c r="B5" s="2">
        <f>COUNTIFS(Raw_Data!$D:$D,$A5,Raw_Data!$B:$B,"1층")</f>
        <v>1</v>
      </c>
      <c r="C5" s="2">
        <f>COUNTIFS(Raw_Data!$D:$D,$A5,Raw_Data!$B:$B,"2층")</f>
        <v>2</v>
      </c>
      <c r="D5" s="2">
        <f>COUNTIFS(Raw_Data!$D:$D,$A5,Raw_Data!$B:$B,"3층")</f>
        <v>1</v>
      </c>
      <c r="E5" s="2">
        <f>COUNTIFS(Raw_Data!$D:$D,$A5,Raw_Data!$B:$B,"4층")</f>
        <v>1</v>
      </c>
      <c r="F5" s="2">
        <f>COUNTIFS(Raw_Data!$D:$D,$A5,Raw_Data!$B:$B,"5층")</f>
        <v>1</v>
      </c>
      <c r="G5" s="2">
        <f>COUNTIFS(Raw_Data!$D:$D,$A5,Raw_Data!$C:$C,"1")</f>
        <v>3</v>
      </c>
      <c r="H5" s="2">
        <f>COUNTIFS(Raw_Data!$D:$D,$A5,Raw_Data!$C:$C,"2")</f>
        <v>2</v>
      </c>
      <c r="I5" s="2">
        <f>COUNTIFS(Raw_Data!$D:$D,$A5,Raw_Data!$C:$C,"3")</f>
        <v>1</v>
      </c>
      <c r="J5" s="2">
        <f t="shared" si="0"/>
        <v>12</v>
      </c>
      <c r="K5" s="2">
        <f t="shared" si="1"/>
        <v>1</v>
      </c>
      <c r="L5" s="2">
        <f t="shared" si="2"/>
        <v>2</v>
      </c>
    </row>
    <row r="6" spans="1:12" x14ac:dyDescent="0.3">
      <c r="A6" s="7" t="s">
        <v>14</v>
      </c>
      <c r="B6" s="2">
        <f>COUNTIFS(Raw_Data!$D:$D,$A6,Raw_Data!$B:$B,"1층")</f>
        <v>1</v>
      </c>
      <c r="C6" s="2">
        <f>COUNTIFS(Raw_Data!$D:$D,$A6,Raw_Data!$B:$B,"2층")</f>
        <v>2</v>
      </c>
      <c r="D6" s="2">
        <f>COUNTIFS(Raw_Data!$D:$D,$A6,Raw_Data!$B:$B,"3층")</f>
        <v>1</v>
      </c>
      <c r="E6" s="2">
        <f>COUNTIFS(Raw_Data!$D:$D,$A6,Raw_Data!$B:$B,"4층")</f>
        <v>1</v>
      </c>
      <c r="F6" s="2">
        <f>COUNTIFS(Raw_Data!$D:$D,$A6,Raw_Data!$B:$B,"5층")</f>
        <v>1</v>
      </c>
      <c r="G6" s="2">
        <f>COUNTIFS(Raw_Data!$D:$D,$A6,Raw_Data!$C:$C,"1")</f>
        <v>2</v>
      </c>
      <c r="H6" s="2">
        <f>COUNTIFS(Raw_Data!$D:$D,$A6,Raw_Data!$C:$C,"2")</f>
        <v>2</v>
      </c>
      <c r="I6" s="2">
        <f>COUNTIFS(Raw_Data!$D:$D,$A6,Raw_Data!$C:$C,"3")</f>
        <v>2</v>
      </c>
      <c r="J6" s="2">
        <f t="shared" si="0"/>
        <v>12</v>
      </c>
      <c r="K6" s="2">
        <f t="shared" si="1"/>
        <v>1</v>
      </c>
      <c r="L6" s="2">
        <f t="shared" si="2"/>
        <v>0</v>
      </c>
    </row>
    <row r="7" spans="1:12" x14ac:dyDescent="0.3">
      <c r="A7" s="7" t="s">
        <v>16</v>
      </c>
      <c r="B7" s="2">
        <f>COUNTIFS(Raw_Data!$D:$D,$A7,Raw_Data!$B:$B,"1층")</f>
        <v>1</v>
      </c>
      <c r="C7" s="2">
        <f>COUNTIFS(Raw_Data!$D:$D,$A7,Raw_Data!$B:$B,"2층")</f>
        <v>2</v>
      </c>
      <c r="D7" s="2">
        <f>COUNTIFS(Raw_Data!$D:$D,$A7,Raw_Data!$B:$B,"3층")</f>
        <v>1</v>
      </c>
      <c r="E7" s="2">
        <f>COUNTIFS(Raw_Data!$D:$D,$A7,Raw_Data!$B:$B,"4층")</f>
        <v>1</v>
      </c>
      <c r="F7" s="2">
        <f>COUNTIFS(Raw_Data!$D:$D,$A7,Raw_Data!$B:$B,"5층")</f>
        <v>1</v>
      </c>
      <c r="G7" s="2">
        <f>COUNTIFS(Raw_Data!$D:$D,$A7,Raw_Data!$C:$C,"1")</f>
        <v>1</v>
      </c>
      <c r="H7" s="2">
        <f>COUNTIFS(Raw_Data!$D:$D,$A7,Raw_Data!$C:$C,"2")</f>
        <v>2</v>
      </c>
      <c r="I7" s="2">
        <f>COUNTIFS(Raw_Data!$D:$D,$A7,Raw_Data!$C:$C,"3")</f>
        <v>3</v>
      </c>
      <c r="J7" s="2">
        <f t="shared" si="0"/>
        <v>12</v>
      </c>
      <c r="K7" s="2">
        <f t="shared" si="1"/>
        <v>1</v>
      </c>
      <c r="L7" s="2">
        <f t="shared" si="2"/>
        <v>2</v>
      </c>
    </row>
    <row r="8" spans="1:12" x14ac:dyDescent="0.3">
      <c r="A8" s="7" t="s">
        <v>17</v>
      </c>
      <c r="B8" s="2">
        <f>COUNTIFS(Raw_Data!$D:$D,$A8,Raw_Data!$B:$B,"1층")</f>
        <v>1</v>
      </c>
      <c r="C8" s="2">
        <f>COUNTIFS(Raw_Data!$D:$D,$A8,Raw_Data!$B:$B,"2층")</f>
        <v>1</v>
      </c>
      <c r="D8" s="2">
        <f>COUNTIFS(Raw_Data!$D:$D,$A8,Raw_Data!$B:$B,"3층")</f>
        <v>2</v>
      </c>
      <c r="E8" s="2">
        <f>COUNTIFS(Raw_Data!$D:$D,$A8,Raw_Data!$B:$B,"4층")</f>
        <v>1</v>
      </c>
      <c r="F8" s="2">
        <f>COUNTIFS(Raw_Data!$D:$D,$A8,Raw_Data!$B:$B,"5층")</f>
        <v>1</v>
      </c>
      <c r="G8" s="2">
        <f>COUNTIFS(Raw_Data!$D:$D,$A8,Raw_Data!$C:$C,"1")</f>
        <v>3</v>
      </c>
      <c r="H8" s="2">
        <f>COUNTIFS(Raw_Data!$D:$D,$A8,Raw_Data!$C:$C,"2")</f>
        <v>1</v>
      </c>
      <c r="I8" s="2">
        <f>COUNTIFS(Raw_Data!$D:$D,$A8,Raw_Data!$C:$C,"3")</f>
        <v>2</v>
      </c>
      <c r="J8" s="2">
        <f t="shared" si="0"/>
        <v>12</v>
      </c>
      <c r="K8" s="2">
        <f t="shared" si="1"/>
        <v>1</v>
      </c>
      <c r="L8" s="2">
        <f t="shared" si="2"/>
        <v>2</v>
      </c>
    </row>
    <row r="9" spans="1:12" x14ac:dyDescent="0.3">
      <c r="A9" s="7" t="s">
        <v>18</v>
      </c>
      <c r="B9" s="2">
        <f>COUNTIFS(Raw_Data!$D:$D,$A9,Raw_Data!$B:$B,"1층")</f>
        <v>1</v>
      </c>
      <c r="C9" s="2">
        <f>COUNTIFS(Raw_Data!$D:$D,$A9,Raw_Data!$B:$B,"2층")</f>
        <v>1</v>
      </c>
      <c r="D9" s="2">
        <f>COUNTIFS(Raw_Data!$D:$D,$A9,Raw_Data!$B:$B,"3층")</f>
        <v>2</v>
      </c>
      <c r="E9" s="2">
        <f>COUNTIFS(Raw_Data!$D:$D,$A9,Raw_Data!$B:$B,"4층")</f>
        <v>1</v>
      </c>
      <c r="F9" s="2">
        <f>COUNTIFS(Raw_Data!$D:$D,$A9,Raw_Data!$B:$B,"5층")</f>
        <v>1</v>
      </c>
      <c r="G9" s="2">
        <f>COUNTIFS(Raw_Data!$D:$D,$A9,Raw_Data!$C:$C,"1")</f>
        <v>1</v>
      </c>
      <c r="H9" s="2">
        <f>COUNTIFS(Raw_Data!$D:$D,$A9,Raw_Data!$C:$C,"2")</f>
        <v>3</v>
      </c>
      <c r="I9" s="2">
        <f>COUNTIFS(Raw_Data!$D:$D,$A9,Raw_Data!$C:$C,"3")</f>
        <v>2</v>
      </c>
      <c r="J9" s="2">
        <f t="shared" si="0"/>
        <v>12</v>
      </c>
      <c r="K9" s="2">
        <f t="shared" si="1"/>
        <v>1</v>
      </c>
      <c r="L9" s="2">
        <f t="shared" si="2"/>
        <v>2</v>
      </c>
    </row>
    <row r="10" spans="1:12" x14ac:dyDescent="0.3">
      <c r="A10" s="7" t="s">
        <v>19</v>
      </c>
      <c r="B10" s="2">
        <f>COUNTIFS(Raw_Data!$D:$D,$A10,Raw_Data!$B:$B,"1층")</f>
        <v>1</v>
      </c>
      <c r="C10" s="2">
        <f>COUNTIFS(Raw_Data!$D:$D,$A10,Raw_Data!$B:$B,"2층")</f>
        <v>1</v>
      </c>
      <c r="D10" s="2">
        <f>COUNTIFS(Raw_Data!$D:$D,$A10,Raw_Data!$B:$B,"3층")</f>
        <v>2</v>
      </c>
      <c r="E10" s="2">
        <f>COUNTIFS(Raw_Data!$D:$D,$A10,Raw_Data!$B:$B,"4층")</f>
        <v>1</v>
      </c>
      <c r="F10" s="2">
        <f>COUNTIFS(Raw_Data!$D:$D,$A10,Raw_Data!$B:$B,"5층")</f>
        <v>1</v>
      </c>
      <c r="G10" s="2">
        <f>COUNTIFS(Raw_Data!$D:$D,$A10,Raw_Data!$C:$C,"1")</f>
        <v>2</v>
      </c>
      <c r="H10" s="2">
        <f>COUNTIFS(Raw_Data!$D:$D,$A10,Raw_Data!$C:$C,"2")</f>
        <v>2</v>
      </c>
      <c r="I10" s="2">
        <f>COUNTIFS(Raw_Data!$D:$D,$A10,Raw_Data!$C:$C,"3")</f>
        <v>2</v>
      </c>
      <c r="J10" s="2">
        <f t="shared" si="0"/>
        <v>12</v>
      </c>
      <c r="K10" s="2">
        <f t="shared" si="1"/>
        <v>1</v>
      </c>
      <c r="L10" s="2">
        <f t="shared" si="2"/>
        <v>0</v>
      </c>
    </row>
    <row r="11" spans="1:12" x14ac:dyDescent="0.3">
      <c r="A11" s="7" t="s">
        <v>20</v>
      </c>
      <c r="B11" s="2">
        <f>COUNTIFS(Raw_Data!$D:$D,$A11,Raw_Data!$B:$B,"1층")</f>
        <v>1</v>
      </c>
      <c r="C11" s="2">
        <f>COUNTIFS(Raw_Data!$D:$D,$A11,Raw_Data!$B:$B,"2층")</f>
        <v>1</v>
      </c>
      <c r="D11" s="2">
        <f>COUNTIFS(Raw_Data!$D:$D,$A11,Raw_Data!$B:$B,"3층")</f>
        <v>1</v>
      </c>
      <c r="E11" s="2">
        <f>COUNTIFS(Raw_Data!$D:$D,$A11,Raw_Data!$B:$B,"4층")</f>
        <v>3</v>
      </c>
      <c r="F11" s="2">
        <f>COUNTIFS(Raw_Data!$D:$D,$A11,Raw_Data!$B:$B,"5층")</f>
        <v>0</v>
      </c>
      <c r="G11" s="2">
        <f>COUNTIFS(Raw_Data!$D:$D,$A11,Raw_Data!$C:$C,"1")</f>
        <v>3</v>
      </c>
      <c r="H11" s="2">
        <f>COUNTIFS(Raw_Data!$D:$D,$A11,Raw_Data!$C:$C,"2")</f>
        <v>1</v>
      </c>
      <c r="I11" s="2">
        <f>COUNTIFS(Raw_Data!$D:$D,$A11,Raw_Data!$C:$C,"3")</f>
        <v>2</v>
      </c>
      <c r="J11" s="2">
        <f t="shared" si="0"/>
        <v>12</v>
      </c>
      <c r="K11" s="2">
        <f t="shared" si="1"/>
        <v>3</v>
      </c>
      <c r="L11" s="2">
        <f t="shared" si="2"/>
        <v>2</v>
      </c>
    </row>
    <row r="12" spans="1:12" x14ac:dyDescent="0.3">
      <c r="A12" s="7" t="s">
        <v>21</v>
      </c>
      <c r="B12" s="2">
        <f>COUNTIFS(Raw_Data!$D:$D,$A12,Raw_Data!$B:$B,"1층")</f>
        <v>1</v>
      </c>
      <c r="C12" s="2">
        <f>COUNTIFS(Raw_Data!$D:$D,$A12,Raw_Data!$B:$B,"2층")</f>
        <v>1</v>
      </c>
      <c r="D12" s="2">
        <f>COUNTIFS(Raw_Data!$D:$D,$A12,Raw_Data!$B:$B,"3층")</f>
        <v>1</v>
      </c>
      <c r="E12" s="2">
        <f>COUNTIFS(Raw_Data!$D:$D,$A12,Raw_Data!$B:$B,"4층")</f>
        <v>2</v>
      </c>
      <c r="F12" s="2">
        <f>COUNTIFS(Raw_Data!$D:$D,$A12,Raw_Data!$B:$B,"5층")</f>
        <v>1</v>
      </c>
      <c r="G12" s="2">
        <f>COUNTIFS(Raw_Data!$D:$D,$A12,Raw_Data!$C:$C,"1")</f>
        <v>2</v>
      </c>
      <c r="H12" s="2">
        <f>COUNTIFS(Raw_Data!$D:$D,$A12,Raw_Data!$C:$C,"2")</f>
        <v>3</v>
      </c>
      <c r="I12" s="2">
        <f>COUNTIFS(Raw_Data!$D:$D,$A12,Raw_Data!$C:$C,"3")</f>
        <v>1</v>
      </c>
      <c r="J12" s="2">
        <f t="shared" si="0"/>
        <v>12</v>
      </c>
      <c r="K12" s="2">
        <f t="shared" si="1"/>
        <v>1</v>
      </c>
      <c r="L12" s="2">
        <f t="shared" si="2"/>
        <v>2</v>
      </c>
    </row>
    <row r="13" spans="1:12" x14ac:dyDescent="0.3">
      <c r="A13" s="7" t="s">
        <v>22</v>
      </c>
      <c r="B13" s="2">
        <f>COUNTIFS(Raw_Data!$D:$D,$A13,Raw_Data!$B:$B,"1층")</f>
        <v>1</v>
      </c>
      <c r="C13" s="2">
        <f>COUNTIFS(Raw_Data!$D:$D,$A13,Raw_Data!$B:$B,"2층")</f>
        <v>1</v>
      </c>
      <c r="D13" s="2">
        <f>COUNTIFS(Raw_Data!$D:$D,$A13,Raw_Data!$B:$B,"3층")</f>
        <v>1</v>
      </c>
      <c r="E13" s="2">
        <f>COUNTIFS(Raw_Data!$D:$D,$A13,Raw_Data!$B:$B,"4층")</f>
        <v>2</v>
      </c>
      <c r="F13" s="2">
        <f>COUNTIFS(Raw_Data!$D:$D,$A13,Raw_Data!$B:$B,"5층")</f>
        <v>1</v>
      </c>
      <c r="G13" s="2">
        <f>COUNTIFS(Raw_Data!$D:$D,$A13,Raw_Data!$C:$C,"1")</f>
        <v>2</v>
      </c>
      <c r="H13" s="2">
        <f>COUNTIFS(Raw_Data!$D:$D,$A13,Raw_Data!$C:$C,"2")</f>
        <v>1</v>
      </c>
      <c r="I13" s="2">
        <f>COUNTIFS(Raw_Data!$D:$D,$A13,Raw_Data!$C:$C,"3")</f>
        <v>3</v>
      </c>
      <c r="J13" s="2">
        <f t="shared" si="0"/>
        <v>12</v>
      </c>
      <c r="K13" s="2">
        <f t="shared" si="1"/>
        <v>1</v>
      </c>
      <c r="L13" s="2">
        <f t="shared" si="2"/>
        <v>2</v>
      </c>
    </row>
    <row r="14" spans="1:12" x14ac:dyDescent="0.3">
      <c r="A14" s="7" t="s">
        <v>23</v>
      </c>
      <c r="B14" s="2">
        <f>COUNTIFS(Raw_Data!$D:$D,$A14,Raw_Data!$B:$B,"1층")</f>
        <v>1</v>
      </c>
      <c r="C14" s="2">
        <f>COUNTIFS(Raw_Data!$D:$D,$A14,Raw_Data!$B:$B,"2층")</f>
        <v>1</v>
      </c>
      <c r="D14" s="2">
        <f>COUNTIFS(Raw_Data!$D:$D,$A14,Raw_Data!$B:$B,"3층")</f>
        <v>1</v>
      </c>
      <c r="E14" s="2">
        <f>COUNTIFS(Raw_Data!$D:$D,$A14,Raw_Data!$B:$B,"4층")</f>
        <v>1</v>
      </c>
      <c r="F14" s="2">
        <f>COUNTIFS(Raw_Data!$D:$D,$A14,Raw_Data!$B:$B,"5층")</f>
        <v>2</v>
      </c>
      <c r="G14" s="2">
        <f>COUNTIFS(Raw_Data!$D:$D,$A14,Raw_Data!$C:$C,"1")</f>
        <v>3</v>
      </c>
      <c r="H14" s="2">
        <f>COUNTIFS(Raw_Data!$D:$D,$A14,Raw_Data!$C:$C,"2")</f>
        <v>2</v>
      </c>
      <c r="I14" s="2">
        <f>COUNTIFS(Raw_Data!$D:$D,$A14,Raw_Data!$C:$C,"3")</f>
        <v>1</v>
      </c>
      <c r="J14" s="2">
        <f t="shared" si="0"/>
        <v>12</v>
      </c>
      <c r="K14" s="2">
        <f t="shared" si="1"/>
        <v>1</v>
      </c>
      <c r="L14" s="2">
        <f t="shared" si="2"/>
        <v>2</v>
      </c>
    </row>
    <row r="15" spans="1:12" x14ac:dyDescent="0.3">
      <c r="A15" s="7" t="s">
        <v>24</v>
      </c>
      <c r="B15" s="2">
        <f>COUNTIFS(Raw_Data!$D:$D,$A15,Raw_Data!$B:$B,"1층")</f>
        <v>1</v>
      </c>
      <c r="C15" s="2">
        <f>COUNTIFS(Raw_Data!$D:$D,$A15,Raw_Data!$B:$B,"2층")</f>
        <v>1</v>
      </c>
      <c r="D15" s="2">
        <f>COUNTIFS(Raw_Data!$D:$D,$A15,Raw_Data!$B:$B,"3층")</f>
        <v>1</v>
      </c>
      <c r="E15" s="2">
        <f>COUNTIFS(Raw_Data!$D:$D,$A15,Raw_Data!$B:$B,"4층")</f>
        <v>1</v>
      </c>
      <c r="F15" s="2">
        <f>COUNTIFS(Raw_Data!$D:$D,$A15,Raw_Data!$B:$B,"5층")</f>
        <v>2</v>
      </c>
      <c r="G15" s="2">
        <f>COUNTIFS(Raw_Data!$D:$D,$A15,Raw_Data!$C:$C,"1")</f>
        <v>2</v>
      </c>
      <c r="H15" s="2">
        <f>COUNTIFS(Raw_Data!$D:$D,$A15,Raw_Data!$C:$C,"2")</f>
        <v>2</v>
      </c>
      <c r="I15" s="2">
        <f>COUNTIFS(Raw_Data!$D:$D,$A15,Raw_Data!$C:$C,"3")</f>
        <v>2</v>
      </c>
      <c r="J15" s="2">
        <f t="shared" si="0"/>
        <v>12</v>
      </c>
      <c r="K15" s="2">
        <f t="shared" si="1"/>
        <v>1</v>
      </c>
      <c r="L15" s="2">
        <f t="shared" si="2"/>
        <v>0</v>
      </c>
    </row>
    <row r="16" spans="1:12" x14ac:dyDescent="0.3">
      <c r="A16" s="7" t="s">
        <v>25</v>
      </c>
      <c r="B16" s="2">
        <f>COUNTIFS(Raw_Data!$D:$D,$A16,Raw_Data!$B:$B,"1층")</f>
        <v>1</v>
      </c>
      <c r="C16" s="2">
        <f>COUNTIFS(Raw_Data!$D:$D,$A16,Raw_Data!$B:$B,"2층")</f>
        <v>1</v>
      </c>
      <c r="D16" s="2">
        <f>COUNTIFS(Raw_Data!$D:$D,$A16,Raw_Data!$B:$B,"3층")</f>
        <v>1</v>
      </c>
      <c r="E16" s="2">
        <f>COUNTIFS(Raw_Data!$D:$D,$A16,Raw_Data!$B:$B,"4층")</f>
        <v>1</v>
      </c>
      <c r="F16" s="2">
        <f>COUNTIFS(Raw_Data!$D:$D,$A16,Raw_Data!$B:$B,"5층")</f>
        <v>2</v>
      </c>
      <c r="G16" s="2">
        <f>COUNTIFS(Raw_Data!$D:$D,$A16,Raw_Data!$C:$C,"1")</f>
        <v>1</v>
      </c>
      <c r="H16" s="2">
        <f>COUNTIFS(Raw_Data!$D:$D,$A16,Raw_Data!$C:$C,"2")</f>
        <v>2</v>
      </c>
      <c r="I16" s="2">
        <f>COUNTIFS(Raw_Data!$D:$D,$A16,Raw_Data!$C:$C,"3")</f>
        <v>3</v>
      </c>
      <c r="J16" s="2">
        <f t="shared" si="0"/>
        <v>12</v>
      </c>
      <c r="K16" s="2">
        <f t="shared" si="1"/>
        <v>1</v>
      </c>
      <c r="L16" s="2">
        <f t="shared" si="2"/>
        <v>2</v>
      </c>
    </row>
    <row r="17" spans="1:12" x14ac:dyDescent="0.3">
      <c r="A17" s="7" t="s">
        <v>26</v>
      </c>
      <c r="B17" s="2">
        <f>COUNTIFS(Raw_Data!$D:$D,$A17,Raw_Data!$B:$B,"1층")</f>
        <v>1</v>
      </c>
      <c r="C17" s="2">
        <f>COUNTIFS(Raw_Data!$D:$D,$A17,Raw_Data!$B:$B,"2층")</f>
        <v>1</v>
      </c>
      <c r="D17" s="2">
        <f>COUNTIFS(Raw_Data!$D:$D,$A17,Raw_Data!$B:$B,"3층")</f>
        <v>1</v>
      </c>
      <c r="E17" s="2">
        <f>COUNTIFS(Raw_Data!$D:$D,$A17,Raw_Data!$B:$B,"4층")</f>
        <v>1</v>
      </c>
      <c r="F17" s="2">
        <f>COUNTIFS(Raw_Data!$D:$D,$A17,Raw_Data!$B:$B,"5층")</f>
        <v>1</v>
      </c>
      <c r="G17" s="2">
        <f>COUNTIFS(Raw_Data!$D:$D,$A17,Raw_Data!$C:$C,"1")</f>
        <v>2</v>
      </c>
      <c r="H17" s="2">
        <f>COUNTIFS(Raw_Data!$D:$D,$A17,Raw_Data!$C:$C,"2")</f>
        <v>2</v>
      </c>
      <c r="I17" s="2">
        <f>COUNTIFS(Raw_Data!$D:$D,$A17,Raw_Data!$C:$C,"3")</f>
        <v>1</v>
      </c>
      <c r="J17" s="2">
        <f t="shared" si="0"/>
        <v>10</v>
      </c>
      <c r="K17" s="2">
        <f t="shared" si="1"/>
        <v>0</v>
      </c>
      <c r="L17" s="2">
        <f t="shared" si="2"/>
        <v>1</v>
      </c>
    </row>
    <row r="18" spans="1:12" x14ac:dyDescent="0.3">
      <c r="A18" s="7" t="s">
        <v>27</v>
      </c>
      <c r="B18" s="2">
        <f>COUNTIFS(Raw_Data!$D:$D,$A18,Raw_Data!$B:$B,"1층")</f>
        <v>1</v>
      </c>
      <c r="C18" s="2">
        <f>COUNTIFS(Raw_Data!$D:$D,$A18,Raw_Data!$B:$B,"2층")</f>
        <v>1</v>
      </c>
      <c r="D18" s="2">
        <f>COUNTIFS(Raw_Data!$D:$D,$A18,Raw_Data!$B:$B,"3층")</f>
        <v>1</v>
      </c>
      <c r="E18" s="2">
        <f>COUNTIFS(Raw_Data!$D:$D,$A18,Raw_Data!$B:$B,"4층")</f>
        <v>1</v>
      </c>
      <c r="F18" s="2">
        <f>COUNTIFS(Raw_Data!$D:$D,$A18,Raw_Data!$B:$B,"5층")</f>
        <v>1</v>
      </c>
      <c r="G18" s="2">
        <f>COUNTIFS(Raw_Data!$D:$D,$A18,Raw_Data!$C:$C,"1")</f>
        <v>2</v>
      </c>
      <c r="H18" s="2">
        <f>COUNTIFS(Raw_Data!$D:$D,$A18,Raw_Data!$C:$C,"2")</f>
        <v>1</v>
      </c>
      <c r="I18" s="2">
        <f>COUNTIFS(Raw_Data!$D:$D,$A18,Raw_Data!$C:$C,"3")</f>
        <v>2</v>
      </c>
      <c r="J18" s="2">
        <f t="shared" si="0"/>
        <v>10</v>
      </c>
      <c r="K18" s="2">
        <f t="shared" si="1"/>
        <v>0</v>
      </c>
      <c r="L18" s="2">
        <f t="shared" si="2"/>
        <v>1</v>
      </c>
    </row>
    <row r="19" spans="1:12" x14ac:dyDescent="0.3">
      <c r="A19" s="7" t="s">
        <v>28</v>
      </c>
      <c r="B19" s="2">
        <f>COUNTIFS(Raw_Data!$D:$D,$A19,Raw_Data!$B:$B,"1층")</f>
        <v>1</v>
      </c>
      <c r="C19" s="2">
        <f>COUNTIFS(Raw_Data!$D:$D,$A19,Raw_Data!$B:$B,"2층")</f>
        <v>1</v>
      </c>
      <c r="D19" s="2">
        <f>COUNTIFS(Raw_Data!$D:$D,$A19,Raw_Data!$B:$B,"3층")</f>
        <v>2</v>
      </c>
      <c r="E19" s="2">
        <f>COUNTIFS(Raw_Data!$D:$D,$A19,Raw_Data!$B:$B,"4층")</f>
        <v>0</v>
      </c>
      <c r="F19" s="2">
        <f>COUNTIFS(Raw_Data!$D:$D,$A19,Raw_Data!$B:$B,"5층")</f>
        <v>1</v>
      </c>
      <c r="G19" s="2">
        <f>COUNTIFS(Raw_Data!$D:$D,$A19,Raw_Data!$C:$C,"1")</f>
        <v>1</v>
      </c>
      <c r="H19" s="2">
        <f>COUNTIFS(Raw_Data!$D:$D,$A19,Raw_Data!$C:$C,"2")</f>
        <v>2</v>
      </c>
      <c r="I19" s="2">
        <f>COUNTIFS(Raw_Data!$D:$D,$A19,Raw_Data!$C:$C,"3")</f>
        <v>2</v>
      </c>
      <c r="J19" s="2">
        <f t="shared" si="0"/>
        <v>10</v>
      </c>
      <c r="K19" s="2">
        <f t="shared" si="1"/>
        <v>2</v>
      </c>
      <c r="L19" s="2">
        <f t="shared" si="2"/>
        <v>1</v>
      </c>
    </row>
    <row r="20" spans="1:12" x14ac:dyDescent="0.3">
      <c r="A20" s="7" t="s">
        <v>29</v>
      </c>
      <c r="B20" s="2">
        <f>COUNTIFS(Raw_Data!$D:$D,$A20,Raw_Data!$B:$B,"1층")</f>
        <v>1</v>
      </c>
      <c r="C20" s="2">
        <f>COUNTIFS(Raw_Data!$D:$D,$A20,Raw_Data!$B:$B,"2층")</f>
        <v>1</v>
      </c>
      <c r="D20" s="2">
        <f>COUNTIFS(Raw_Data!$D:$D,$A20,Raw_Data!$B:$B,"3층")</f>
        <v>1</v>
      </c>
      <c r="E20" s="2">
        <f>COUNTIFS(Raw_Data!$D:$D,$A20,Raw_Data!$B:$B,"4층")</f>
        <v>1</v>
      </c>
      <c r="F20" s="2">
        <f>COUNTIFS(Raw_Data!$D:$D,$A20,Raw_Data!$B:$B,"5층")</f>
        <v>1</v>
      </c>
      <c r="G20" s="2">
        <f>COUNTIFS(Raw_Data!$D:$D,$A20,Raw_Data!$C:$C,"1")</f>
        <v>1</v>
      </c>
      <c r="H20" s="2">
        <f>COUNTIFS(Raw_Data!$D:$D,$A20,Raw_Data!$C:$C,"2")</f>
        <v>2</v>
      </c>
      <c r="I20" s="2">
        <f>COUNTIFS(Raw_Data!$D:$D,$A20,Raw_Data!$C:$C,"3")</f>
        <v>2</v>
      </c>
      <c r="J20" s="2">
        <f t="shared" si="0"/>
        <v>10</v>
      </c>
      <c r="K20" s="2">
        <f t="shared" si="1"/>
        <v>0</v>
      </c>
      <c r="L20" s="2">
        <f t="shared" si="2"/>
        <v>1</v>
      </c>
    </row>
    <row r="21" spans="1:12" x14ac:dyDescent="0.3">
      <c r="A21" s="7" t="s">
        <v>30</v>
      </c>
      <c r="B21" s="2">
        <f>COUNTIFS(Raw_Data!$D:$D,$A21,Raw_Data!$B:$B,"1층")</f>
        <v>1</v>
      </c>
      <c r="C21" s="2">
        <f>COUNTIFS(Raw_Data!$D:$D,$A21,Raw_Data!$B:$B,"2층")</f>
        <v>1</v>
      </c>
      <c r="D21" s="2">
        <f>COUNTIFS(Raw_Data!$D:$D,$A21,Raw_Data!$B:$B,"3층")</f>
        <v>1</v>
      </c>
      <c r="E21" s="2">
        <f>COUNTIFS(Raw_Data!$D:$D,$A21,Raw_Data!$B:$B,"4층")</f>
        <v>2</v>
      </c>
      <c r="F21" s="2">
        <f>COUNTIFS(Raw_Data!$D:$D,$A21,Raw_Data!$B:$B,"5층")</f>
        <v>0</v>
      </c>
      <c r="G21" s="2">
        <f>COUNTIFS(Raw_Data!$D:$D,$A21,Raw_Data!$C:$C,"1")</f>
        <v>2</v>
      </c>
      <c r="H21" s="2">
        <f>COUNTIFS(Raw_Data!$D:$D,$A21,Raw_Data!$C:$C,"2")</f>
        <v>1</v>
      </c>
      <c r="I21" s="2">
        <f>COUNTIFS(Raw_Data!$D:$D,$A21,Raw_Data!$C:$C,"3")</f>
        <v>2</v>
      </c>
      <c r="J21" s="2">
        <f t="shared" si="0"/>
        <v>10</v>
      </c>
      <c r="K21" s="2">
        <f t="shared" si="1"/>
        <v>2</v>
      </c>
      <c r="L21" s="2">
        <f t="shared" si="2"/>
        <v>1</v>
      </c>
    </row>
    <row r="22" spans="1:12" x14ac:dyDescent="0.3">
      <c r="A22" s="7" t="s">
        <v>31</v>
      </c>
      <c r="B22" s="2">
        <f>COUNTIFS(Raw_Data!$D:$D,$A22,Raw_Data!$B:$B,"1층")</f>
        <v>1</v>
      </c>
      <c r="C22" s="2">
        <f>COUNTIFS(Raw_Data!$D:$D,$A22,Raw_Data!$B:$B,"2층")</f>
        <v>1</v>
      </c>
      <c r="D22" s="2">
        <f>COUNTIFS(Raw_Data!$D:$D,$A22,Raw_Data!$B:$B,"3층")</f>
        <v>1</v>
      </c>
      <c r="E22" s="2">
        <f>COUNTIFS(Raw_Data!$D:$D,$A22,Raw_Data!$B:$B,"4층")</f>
        <v>1</v>
      </c>
      <c r="F22" s="2">
        <f>COUNTIFS(Raw_Data!$D:$D,$A22,Raw_Data!$B:$B,"5층")</f>
        <v>1</v>
      </c>
      <c r="G22" s="2">
        <f>COUNTIFS(Raw_Data!$D:$D,$A22,Raw_Data!$C:$C,"1")</f>
        <v>2</v>
      </c>
      <c r="H22" s="2">
        <f>COUNTIFS(Raw_Data!$D:$D,$A22,Raw_Data!$C:$C,"2")</f>
        <v>2</v>
      </c>
      <c r="I22" s="2">
        <f>COUNTIFS(Raw_Data!$D:$D,$A22,Raw_Data!$C:$C,"3")</f>
        <v>1</v>
      </c>
      <c r="J22" s="2">
        <f t="shared" si="0"/>
        <v>10</v>
      </c>
      <c r="K22" s="2">
        <f t="shared" si="1"/>
        <v>0</v>
      </c>
      <c r="L22" s="2">
        <f t="shared" si="2"/>
        <v>1</v>
      </c>
    </row>
    <row r="23" spans="1:12" x14ac:dyDescent="0.3">
      <c r="A23" s="7" t="s">
        <v>32</v>
      </c>
      <c r="B23" s="2">
        <f>COUNTIFS(Raw_Data!$D:$D,$A23,Raw_Data!$B:$B,"1층")</f>
        <v>1</v>
      </c>
      <c r="C23" s="2">
        <f>COUNTIFS(Raw_Data!$D:$D,$A23,Raw_Data!$B:$B,"2층")</f>
        <v>1</v>
      </c>
      <c r="D23" s="2">
        <f>COUNTIFS(Raw_Data!$D:$D,$A23,Raw_Data!$B:$B,"3층")</f>
        <v>1</v>
      </c>
      <c r="E23" s="2">
        <f>COUNTIFS(Raw_Data!$D:$D,$A23,Raw_Data!$B:$B,"4층")</f>
        <v>1</v>
      </c>
      <c r="F23" s="2">
        <f>COUNTIFS(Raw_Data!$D:$D,$A23,Raw_Data!$B:$B,"5층")</f>
        <v>1</v>
      </c>
      <c r="G23" s="2">
        <f>COUNTIFS(Raw_Data!$D:$D,$A23,Raw_Data!$C:$C,"1")</f>
        <v>2</v>
      </c>
      <c r="H23" s="2">
        <f>COUNTIFS(Raw_Data!$D:$D,$A23,Raw_Data!$C:$C,"2")</f>
        <v>2</v>
      </c>
      <c r="I23" s="2">
        <f>COUNTIFS(Raw_Data!$D:$D,$A23,Raw_Data!$C:$C,"3")</f>
        <v>1</v>
      </c>
      <c r="J23" s="2">
        <f t="shared" si="0"/>
        <v>10</v>
      </c>
      <c r="K23" s="2">
        <f t="shared" si="1"/>
        <v>0</v>
      </c>
      <c r="L23" s="2">
        <f t="shared" si="2"/>
        <v>1</v>
      </c>
    </row>
    <row r="24" spans="1:12" x14ac:dyDescent="0.3">
      <c r="A24" s="7" t="s">
        <v>33</v>
      </c>
      <c r="B24" s="2">
        <f>COUNTIFS(Raw_Data!$D:$D,$A24,Raw_Data!$B:$B,"1층")</f>
        <v>1</v>
      </c>
      <c r="C24" s="2">
        <f>COUNTIFS(Raw_Data!$D:$D,$A24,Raw_Data!$B:$B,"2층")</f>
        <v>1</v>
      </c>
      <c r="D24" s="2">
        <f>COUNTIFS(Raw_Data!$D:$D,$A24,Raw_Data!$B:$B,"3층")</f>
        <v>1</v>
      </c>
      <c r="E24" s="2">
        <f>COUNTIFS(Raw_Data!$D:$D,$A24,Raw_Data!$B:$B,"4층")</f>
        <v>1</v>
      </c>
      <c r="F24" s="2">
        <f>COUNTIFS(Raw_Data!$D:$D,$A24,Raw_Data!$B:$B,"5층")</f>
        <v>1</v>
      </c>
      <c r="G24" s="2">
        <f>COUNTIFS(Raw_Data!$D:$D,$A24,Raw_Data!$C:$C,"1")</f>
        <v>2</v>
      </c>
      <c r="H24" s="2">
        <f>COUNTIFS(Raw_Data!$D:$D,$A24,Raw_Data!$C:$C,"2")</f>
        <v>1</v>
      </c>
      <c r="I24" s="2">
        <f>COUNTIFS(Raw_Data!$D:$D,$A24,Raw_Data!$C:$C,"3")</f>
        <v>2</v>
      </c>
      <c r="J24" s="2">
        <f t="shared" si="0"/>
        <v>10</v>
      </c>
      <c r="K24" s="2">
        <f t="shared" si="1"/>
        <v>0</v>
      </c>
      <c r="L24" s="2">
        <f t="shared" si="2"/>
        <v>1</v>
      </c>
    </row>
    <row r="25" spans="1:12" x14ac:dyDescent="0.3">
      <c r="A25" s="7" t="s">
        <v>34</v>
      </c>
      <c r="B25" s="2">
        <f>COUNTIFS(Raw_Data!$D:$D,$A25,Raw_Data!$B:$B,"1층")</f>
        <v>1</v>
      </c>
      <c r="C25" s="2">
        <f>COUNTIFS(Raw_Data!$D:$D,$A25,Raw_Data!$B:$B,"2층")</f>
        <v>1</v>
      </c>
      <c r="D25" s="2">
        <f>COUNTIFS(Raw_Data!$D:$D,$A25,Raw_Data!$B:$B,"3층")</f>
        <v>1</v>
      </c>
      <c r="E25" s="2">
        <f>COUNTIFS(Raw_Data!$D:$D,$A25,Raw_Data!$B:$B,"4층")</f>
        <v>1</v>
      </c>
      <c r="F25" s="2">
        <f>COUNTIFS(Raw_Data!$D:$D,$A25,Raw_Data!$B:$B,"5층")</f>
        <v>1</v>
      </c>
      <c r="G25" s="2">
        <f>COUNTIFS(Raw_Data!$D:$D,$A25,Raw_Data!$C:$C,"1")</f>
        <v>1</v>
      </c>
      <c r="H25" s="2">
        <f>COUNTIFS(Raw_Data!$D:$D,$A25,Raw_Data!$C:$C,"2")</f>
        <v>2</v>
      </c>
      <c r="I25" s="2">
        <f>COUNTIFS(Raw_Data!$D:$D,$A25,Raw_Data!$C:$C,"3")</f>
        <v>2</v>
      </c>
      <c r="J25" s="2">
        <f t="shared" si="0"/>
        <v>10</v>
      </c>
      <c r="K25" s="2">
        <f t="shared" si="1"/>
        <v>0</v>
      </c>
      <c r="L25" s="2">
        <f t="shared" si="2"/>
        <v>1</v>
      </c>
    </row>
    <row r="26" spans="1:12" x14ac:dyDescent="0.3">
      <c r="A26" s="7" t="s">
        <v>35</v>
      </c>
      <c r="B26" s="2">
        <f>COUNTIFS(Raw_Data!$D:$D,$A26,Raw_Data!$B:$B,"1층")</f>
        <v>0</v>
      </c>
      <c r="C26" s="2">
        <f>COUNTIFS(Raw_Data!$D:$D,$A26,Raw_Data!$B:$B,"2층")</f>
        <v>1</v>
      </c>
      <c r="D26" s="2">
        <f>COUNTIFS(Raw_Data!$D:$D,$A26,Raw_Data!$B:$B,"3층")</f>
        <v>1</v>
      </c>
      <c r="E26" s="2">
        <f>COUNTIFS(Raw_Data!$D:$D,$A26,Raw_Data!$B:$B,"4층")</f>
        <v>1</v>
      </c>
      <c r="F26" s="2">
        <f>COUNTIFS(Raw_Data!$D:$D,$A26,Raw_Data!$B:$B,"5층")</f>
        <v>1</v>
      </c>
      <c r="G26" s="2">
        <f>COUNTIFS(Raw_Data!$D:$D,$A26,Raw_Data!$C:$C,"1")</f>
        <v>1</v>
      </c>
      <c r="H26" s="2">
        <f>COUNTIFS(Raw_Data!$D:$D,$A26,Raw_Data!$C:$C,"2")</f>
        <v>1</v>
      </c>
      <c r="I26" s="2">
        <f>COUNTIFS(Raw_Data!$D:$D,$A26,Raw_Data!$C:$C,"3")</f>
        <v>2</v>
      </c>
      <c r="J26" s="2">
        <f t="shared" si="0"/>
        <v>8</v>
      </c>
      <c r="K26" s="2">
        <f t="shared" si="1"/>
        <v>1</v>
      </c>
      <c r="L26" s="2">
        <f t="shared" si="2"/>
        <v>1</v>
      </c>
    </row>
    <row r="27" spans="1:12" x14ac:dyDescent="0.3">
      <c r="A27" s="7" t="s">
        <v>36</v>
      </c>
      <c r="B27" s="2">
        <f>COUNTIFS(Raw_Data!$D:$D,$A27,Raw_Data!$B:$B,"1층")</f>
        <v>1</v>
      </c>
      <c r="C27" s="2">
        <f>COUNTIFS(Raw_Data!$D:$D,$A27,Raw_Data!$B:$B,"2층")</f>
        <v>1</v>
      </c>
      <c r="D27" s="2">
        <f>COUNTIFS(Raw_Data!$D:$D,$A27,Raw_Data!$B:$B,"3층")</f>
        <v>1</v>
      </c>
      <c r="E27" s="2">
        <f>COUNTIFS(Raw_Data!$D:$D,$A27,Raw_Data!$B:$B,"4층")</f>
        <v>1</v>
      </c>
      <c r="F27" s="2">
        <f>COUNTIFS(Raw_Data!$D:$D,$A27,Raw_Data!$B:$B,"5층")</f>
        <v>1</v>
      </c>
      <c r="G27" s="2">
        <f>COUNTIFS(Raw_Data!$D:$D,$A27,Raw_Data!$C:$C,"1")</f>
        <v>2</v>
      </c>
      <c r="H27" s="2">
        <f>COUNTIFS(Raw_Data!$D:$D,$A27,Raw_Data!$C:$C,"2")</f>
        <v>2</v>
      </c>
      <c r="I27" s="2">
        <f>COUNTIFS(Raw_Data!$D:$D,$A27,Raw_Data!$C:$C,"3")</f>
        <v>1</v>
      </c>
      <c r="J27" s="2">
        <f t="shared" si="0"/>
        <v>10</v>
      </c>
      <c r="K27" s="2">
        <f t="shared" si="1"/>
        <v>0</v>
      </c>
      <c r="L27" s="2">
        <f t="shared" si="2"/>
        <v>1</v>
      </c>
    </row>
    <row r="28" spans="1:12" x14ac:dyDescent="0.3">
      <c r="A28" s="7" t="s">
        <v>37</v>
      </c>
      <c r="B28" s="2">
        <f>COUNTIFS(Raw_Data!$D:$D,$A28,Raw_Data!$B:$B,"1층")</f>
        <v>1</v>
      </c>
      <c r="C28" s="2">
        <f>COUNTIFS(Raw_Data!$D:$D,$A28,Raw_Data!$B:$B,"2층")</f>
        <v>1</v>
      </c>
      <c r="D28" s="2">
        <f>COUNTIFS(Raw_Data!$D:$D,$A28,Raw_Data!$B:$B,"3층")</f>
        <v>1</v>
      </c>
      <c r="E28" s="2">
        <f>COUNTIFS(Raw_Data!$D:$D,$A28,Raw_Data!$B:$B,"4층")</f>
        <v>1</v>
      </c>
      <c r="F28" s="2">
        <f>COUNTIFS(Raw_Data!$D:$D,$A28,Raw_Data!$B:$B,"5층")</f>
        <v>1</v>
      </c>
      <c r="G28" s="2">
        <f>COUNTIFS(Raw_Data!$D:$D,$A28,Raw_Data!$C:$C,"1")</f>
        <v>1</v>
      </c>
      <c r="H28" s="2">
        <f>COUNTIFS(Raw_Data!$D:$D,$A28,Raw_Data!$C:$C,"2")</f>
        <v>2</v>
      </c>
      <c r="I28" s="2">
        <f>COUNTIFS(Raw_Data!$D:$D,$A28,Raw_Data!$C:$C,"3")</f>
        <v>2</v>
      </c>
      <c r="J28" s="2">
        <f t="shared" si="0"/>
        <v>10</v>
      </c>
      <c r="K28" s="2">
        <f t="shared" si="1"/>
        <v>0</v>
      </c>
      <c r="L28" s="2">
        <f t="shared" si="2"/>
        <v>1</v>
      </c>
    </row>
    <row r="29" spans="1:12" x14ac:dyDescent="0.3">
      <c r="A29" s="7" t="s">
        <v>38</v>
      </c>
      <c r="B29" s="2">
        <f>COUNTIFS(Raw_Data!$D:$D,$A29,Raw_Data!$B:$B,"1층")</f>
        <v>1</v>
      </c>
      <c r="C29" s="2">
        <f>COUNTIFS(Raw_Data!$D:$D,$A29,Raw_Data!$B:$B,"2층")</f>
        <v>1</v>
      </c>
      <c r="D29" s="2">
        <f>COUNTIFS(Raw_Data!$D:$D,$A29,Raw_Data!$B:$B,"3층")</f>
        <v>1</v>
      </c>
      <c r="E29" s="2">
        <f>COUNTIFS(Raw_Data!$D:$D,$A29,Raw_Data!$B:$B,"4층")</f>
        <v>1</v>
      </c>
      <c r="F29" s="2">
        <f>COUNTIFS(Raw_Data!$D:$D,$A29,Raw_Data!$B:$B,"5층")</f>
        <v>1</v>
      </c>
      <c r="G29" s="2">
        <f>COUNTIFS(Raw_Data!$D:$D,$A29,Raw_Data!$C:$C,"1")</f>
        <v>2</v>
      </c>
      <c r="H29" s="2">
        <f>COUNTIFS(Raw_Data!$D:$D,$A29,Raw_Data!$C:$C,"2")</f>
        <v>2</v>
      </c>
      <c r="I29" s="2">
        <f>COUNTIFS(Raw_Data!$D:$D,$A29,Raw_Data!$C:$C,"3")</f>
        <v>1</v>
      </c>
      <c r="J29" s="2">
        <f t="shared" si="0"/>
        <v>10</v>
      </c>
      <c r="K29" s="2">
        <f t="shared" si="1"/>
        <v>0</v>
      </c>
      <c r="L29" s="2">
        <f t="shared" si="2"/>
        <v>1</v>
      </c>
    </row>
    <row r="30" spans="1:12" x14ac:dyDescent="0.3">
      <c r="A30" s="7" t="s">
        <v>39</v>
      </c>
      <c r="B30" s="2">
        <f>COUNTIFS(Raw_Data!$D:$D,$A30,Raw_Data!$B:$B,"1층")</f>
        <v>1</v>
      </c>
      <c r="C30" s="2">
        <f>COUNTIFS(Raw_Data!$D:$D,$A30,Raw_Data!$B:$B,"2층")</f>
        <v>1</v>
      </c>
      <c r="D30" s="2">
        <f>COUNTIFS(Raw_Data!$D:$D,$A30,Raw_Data!$B:$B,"3층")</f>
        <v>1</v>
      </c>
      <c r="E30" s="2">
        <f>COUNTIFS(Raw_Data!$D:$D,$A30,Raw_Data!$B:$B,"4층")</f>
        <v>0</v>
      </c>
      <c r="F30" s="2">
        <f>COUNTIFS(Raw_Data!$D:$D,$A30,Raw_Data!$B:$B,"5층")</f>
        <v>2</v>
      </c>
      <c r="G30" s="2">
        <f>COUNTIFS(Raw_Data!$D:$D,$A30,Raw_Data!$C:$C,"1")</f>
        <v>1</v>
      </c>
      <c r="H30" s="2">
        <f>COUNTIFS(Raw_Data!$D:$D,$A30,Raw_Data!$C:$C,"2")</f>
        <v>2</v>
      </c>
      <c r="I30" s="2">
        <f>COUNTIFS(Raw_Data!$D:$D,$A30,Raw_Data!$C:$C,"3")</f>
        <v>2</v>
      </c>
      <c r="J30" s="2">
        <f t="shared" si="0"/>
        <v>10</v>
      </c>
      <c r="K30" s="2">
        <f t="shared" si="1"/>
        <v>2</v>
      </c>
      <c r="L30" s="2">
        <f t="shared" si="2"/>
        <v>1</v>
      </c>
    </row>
    <row r="31" spans="1:12" x14ac:dyDescent="0.3">
      <c r="A31" s="7" t="s">
        <v>40</v>
      </c>
      <c r="B31" s="2">
        <f>COUNTIFS(Raw_Data!$D:$D,$A31,Raw_Data!$B:$B,"1층")</f>
        <v>2</v>
      </c>
      <c r="C31" s="2">
        <f>COUNTIFS(Raw_Data!$D:$D,$A31,Raw_Data!$B:$B,"2층")</f>
        <v>1</v>
      </c>
      <c r="D31" s="2">
        <f>COUNTIFS(Raw_Data!$D:$D,$A31,Raw_Data!$B:$B,"3층")</f>
        <v>0</v>
      </c>
      <c r="E31" s="2">
        <f>COUNTIFS(Raw_Data!$D:$D,$A31,Raw_Data!$B:$B,"4층")</f>
        <v>1</v>
      </c>
      <c r="F31" s="2">
        <f>COUNTIFS(Raw_Data!$D:$D,$A31,Raw_Data!$B:$B,"5층")</f>
        <v>1</v>
      </c>
      <c r="G31" s="2">
        <f>COUNTIFS(Raw_Data!$D:$D,$A31,Raw_Data!$C:$C,"1")</f>
        <v>2</v>
      </c>
      <c r="H31" s="2">
        <f>COUNTIFS(Raw_Data!$D:$D,$A31,Raw_Data!$C:$C,"2")</f>
        <v>1</v>
      </c>
      <c r="I31" s="2">
        <f>COUNTIFS(Raw_Data!$D:$D,$A31,Raw_Data!$C:$C,"3")</f>
        <v>2</v>
      </c>
      <c r="J31" s="2">
        <f t="shared" si="0"/>
        <v>10</v>
      </c>
      <c r="K31" s="2">
        <f t="shared" si="1"/>
        <v>2</v>
      </c>
      <c r="L31" s="2">
        <f t="shared" si="2"/>
        <v>1</v>
      </c>
    </row>
    <row r="33" spans="1:12" x14ac:dyDescent="0.3">
      <c r="A33" s="6" t="s">
        <v>55</v>
      </c>
      <c r="B33" s="6">
        <f t="shared" ref="B33:L33" si="3">SUM(B2:B31)</f>
        <v>33</v>
      </c>
      <c r="C33" s="6">
        <f t="shared" si="3"/>
        <v>33</v>
      </c>
      <c r="D33" s="6">
        <f t="shared" si="3"/>
        <v>33</v>
      </c>
      <c r="E33" s="6">
        <f t="shared" si="3"/>
        <v>33</v>
      </c>
      <c r="F33" s="6">
        <f t="shared" si="3"/>
        <v>33</v>
      </c>
      <c r="G33" s="13"/>
      <c r="H33" s="14"/>
      <c r="I33" s="15"/>
      <c r="J33" s="6">
        <f t="shared" si="3"/>
        <v>330</v>
      </c>
      <c r="K33" s="6">
        <f t="shared" si="3"/>
        <v>26</v>
      </c>
      <c r="L33" s="6">
        <f t="shared" si="3"/>
        <v>36</v>
      </c>
    </row>
  </sheetData>
  <mergeCells count="1">
    <mergeCell ref="G33:I33"/>
  </mergeCells>
  <phoneticPr fontId="4" type="noConversion"/>
  <conditionalFormatting sqref="K2:K31">
    <cfRule type="colorScale" priority="1">
      <colorScale>
        <cfvo type="min"/>
        <cfvo type="percentile" val="50"/>
        <cfvo type="max"/>
        <color rgb="FFE2F0D9"/>
        <color rgb="FFFFF2CC"/>
        <color rgb="FFF4CCCC"/>
      </colorScale>
    </cfRule>
  </conditionalFormatting>
  <conditionalFormatting sqref="L2:L31">
    <cfRule type="colorScale" priority="2">
      <colorScale>
        <cfvo type="min"/>
        <cfvo type="percentile" val="50"/>
        <cfvo type="max"/>
        <color rgb="FFE2F0D9"/>
        <color rgb="FFFFF2CC"/>
        <color rgb="FFF4CCCC"/>
      </colorScale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showGridLines="0" workbookViewId="0">
      <selection activeCell="J32" sqref="J32"/>
    </sheetView>
  </sheetViews>
  <sheetFormatPr defaultRowHeight="16.5" x14ac:dyDescent="0.3"/>
  <cols>
    <col min="1" max="1" width="15" customWidth="1"/>
    <col min="3" max="4" width="10" customWidth="1"/>
  </cols>
  <sheetData>
    <row r="1" spans="1:4" x14ac:dyDescent="0.3">
      <c r="A1" s="1" t="s">
        <v>0</v>
      </c>
      <c r="C1" s="1" t="s">
        <v>1</v>
      </c>
      <c r="D1" s="1" t="s">
        <v>2</v>
      </c>
    </row>
    <row r="2" spans="1:4" x14ac:dyDescent="0.3">
      <c r="A2" s="7" t="s">
        <v>3</v>
      </c>
      <c r="C2" s="2" t="s">
        <v>4</v>
      </c>
      <c r="D2" s="2" t="s">
        <v>5</v>
      </c>
    </row>
    <row r="3" spans="1:4" x14ac:dyDescent="0.3">
      <c r="A3" s="7" t="s">
        <v>6</v>
      </c>
      <c r="C3" s="2" t="s">
        <v>7</v>
      </c>
      <c r="D3" s="2" t="s">
        <v>8</v>
      </c>
    </row>
    <row r="4" spans="1:4" x14ac:dyDescent="0.3">
      <c r="A4" s="7" t="s">
        <v>9</v>
      </c>
      <c r="C4" s="2" t="s">
        <v>10</v>
      </c>
      <c r="D4" s="2" t="s">
        <v>11</v>
      </c>
    </row>
    <row r="5" spans="1:4" x14ac:dyDescent="0.3">
      <c r="A5" s="7" t="s">
        <v>12</v>
      </c>
      <c r="C5" s="2" t="s">
        <v>13</v>
      </c>
    </row>
    <row r="6" spans="1:4" x14ac:dyDescent="0.3">
      <c r="A6" s="7" t="s">
        <v>14</v>
      </c>
      <c r="C6" s="2" t="s">
        <v>15</v>
      </c>
    </row>
    <row r="7" spans="1:4" x14ac:dyDescent="0.3">
      <c r="A7" s="7" t="s">
        <v>16</v>
      </c>
    </row>
    <row r="8" spans="1:4" x14ac:dyDescent="0.3">
      <c r="A8" s="7" t="s">
        <v>17</v>
      </c>
    </row>
    <row r="9" spans="1:4" x14ac:dyDescent="0.3">
      <c r="A9" s="7" t="s">
        <v>18</v>
      </c>
    </row>
    <row r="10" spans="1:4" x14ac:dyDescent="0.3">
      <c r="A10" s="7" t="s">
        <v>19</v>
      </c>
    </row>
    <row r="11" spans="1:4" x14ac:dyDescent="0.3">
      <c r="A11" s="7" t="s">
        <v>20</v>
      </c>
    </row>
    <row r="12" spans="1:4" x14ac:dyDescent="0.3">
      <c r="A12" s="7" t="s">
        <v>21</v>
      </c>
    </row>
    <row r="13" spans="1:4" x14ac:dyDescent="0.3">
      <c r="A13" s="7" t="s">
        <v>22</v>
      </c>
    </row>
    <row r="14" spans="1:4" x14ac:dyDescent="0.3">
      <c r="A14" s="7" t="s">
        <v>23</v>
      </c>
    </row>
    <row r="15" spans="1:4" x14ac:dyDescent="0.3">
      <c r="A15" s="7" t="s">
        <v>24</v>
      </c>
    </row>
    <row r="16" spans="1:4" x14ac:dyDescent="0.3">
      <c r="A16" s="7" t="s">
        <v>25</v>
      </c>
    </row>
    <row r="17" spans="1:1" x14ac:dyDescent="0.3">
      <c r="A17" s="7" t="s">
        <v>26</v>
      </c>
    </row>
    <row r="18" spans="1:1" x14ac:dyDescent="0.3">
      <c r="A18" s="7" t="s">
        <v>27</v>
      </c>
    </row>
    <row r="19" spans="1:1" x14ac:dyDescent="0.3">
      <c r="A19" s="7" t="s">
        <v>28</v>
      </c>
    </row>
    <row r="20" spans="1:1" x14ac:dyDescent="0.3">
      <c r="A20" s="7" t="s">
        <v>29</v>
      </c>
    </row>
    <row r="21" spans="1:1" x14ac:dyDescent="0.3">
      <c r="A21" s="7" t="s">
        <v>30</v>
      </c>
    </row>
    <row r="22" spans="1:1" x14ac:dyDescent="0.3">
      <c r="A22" s="7" t="s">
        <v>31</v>
      </c>
    </row>
    <row r="23" spans="1:1" x14ac:dyDescent="0.3">
      <c r="A23" s="7" t="s">
        <v>32</v>
      </c>
    </row>
    <row r="24" spans="1:1" x14ac:dyDescent="0.3">
      <c r="A24" s="7" t="s">
        <v>33</v>
      </c>
    </row>
    <row r="25" spans="1:1" x14ac:dyDescent="0.3">
      <c r="A25" s="7" t="s">
        <v>34</v>
      </c>
    </row>
    <row r="26" spans="1:1" x14ac:dyDescent="0.3">
      <c r="A26" s="7" t="s">
        <v>35</v>
      </c>
    </row>
    <row r="27" spans="1:1" x14ac:dyDescent="0.3">
      <c r="A27" s="7" t="s">
        <v>36</v>
      </c>
    </row>
    <row r="28" spans="1:1" x14ac:dyDescent="0.3">
      <c r="A28" s="7" t="s">
        <v>37</v>
      </c>
    </row>
    <row r="29" spans="1:1" x14ac:dyDescent="0.3">
      <c r="A29" s="7" t="s">
        <v>38</v>
      </c>
    </row>
    <row r="30" spans="1:1" x14ac:dyDescent="0.3">
      <c r="A30" s="7" t="s">
        <v>39</v>
      </c>
    </row>
    <row r="31" spans="1:1" x14ac:dyDescent="0.3">
      <c r="A31" s="7" t="s">
        <v>40</v>
      </c>
    </row>
  </sheetData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오늘배치</vt:lpstr>
      <vt:lpstr>Raw_Data</vt:lpstr>
      <vt:lpstr>누적통계</vt:lpstr>
      <vt:lpstr>기본정보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Administrator</cp:lastModifiedBy>
  <dcterms:created xsi:type="dcterms:W3CDTF">2026-04-20T08:35:58Z</dcterms:created>
  <dcterms:modified xsi:type="dcterms:W3CDTF">2026-04-20T10:00:26Z</dcterms:modified>
</cp:coreProperties>
</file>