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엑셀\강의\엑셀 2024함수 마스터 2차시 - 복사본\"/>
    </mc:Choice>
  </mc:AlternateContent>
  <xr:revisionPtr revIDLastSave="0" documentId="13_ncr:1_{03FCF065-BAA7-4824-96C3-081F1B26CC58}" xr6:coauthVersionLast="47" xr6:coauthVersionMax="47" xr10:uidLastSave="{00000000-0000-0000-0000-000000000000}"/>
  <bookViews>
    <workbookView xWindow="-120" yWindow="-120" windowWidth="29040" windowHeight="15840" tabRatio="583" activeTab="3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mployeeInfo" comment="이메일,연락처,부서정보 split하는 함수">_xlfn.LAMBDA(_xlpm.부서정보,_xlfn.TEXTSPLIT(_xlfn.TEXTJOIN(",",,_xlpm.부서정보),"/",","))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등록번호에서 성별을 추출합니다.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합계를 구합니다.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라른 휴대전화번호 형식으로 변환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지정한 값의 제곱을 계산">_xlfn.LAMBDA(_xlpm.값1,_xlpm.값1^2)</definedName>
    <definedName name="stockchart" comment="종목 코드의 주식 차트를 불러옵니다.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9" l="1" a="1"/>
  <c r="H9" i="9" s="1"/>
  <c r="K10" i="2" l="1" a="1"/>
  <c r="K10" i="2" s="1"/>
  <c r="B9" i="9" l="1" a="1"/>
  <c r="B9" i="9" s="1"/>
  <c r="O9" i="9" a="1"/>
  <c r="O9" i="9" s="1"/>
  <c r="J10" i="5" l="1" a="1"/>
  <c r="J10" i="5" s="1"/>
  <c r="C10" i="5" a="1"/>
  <c r="C10" i="5" s="1"/>
  <c r="C18" i="5" a="1"/>
  <c r="C18" i="5" s="1"/>
  <c r="G11" i="4" a="1"/>
  <c r="G11" i="4" s="1"/>
  <c r="G12" i="4" a="1"/>
  <c r="G12" i="4"/>
  <c r="G13" i="4" a="1"/>
  <c r="G13" i="4" s="1"/>
  <c r="G14" i="4" a="1"/>
  <c r="G14" i="4"/>
  <c r="G15" i="4" a="1"/>
  <c r="G15" i="4" s="1"/>
  <c r="G10" i="4" a="1"/>
  <c r="G10" i="4" s="1"/>
  <c r="D15" i="4"/>
  <c r="D14" i="4"/>
  <c r="D11" i="4"/>
  <c r="D10" i="4"/>
  <c r="H10" i="3" a="1"/>
  <c r="H10" i="3" s="1"/>
  <c r="I11" i="3"/>
  <c r="I12" i="3"/>
  <c r="I13" i="3"/>
  <c r="I14" i="3"/>
  <c r="I15" i="3"/>
  <c r="I16" i="3"/>
  <c r="I10" i="3"/>
  <c r="C19" i="3" a="1"/>
  <c r="C19" i="3"/>
  <c r="C20" i="3" a="1"/>
  <c r="C20" i="3"/>
  <c r="C18" i="3" a="1"/>
  <c r="C18" i="3"/>
  <c r="D20" i="3" a="1"/>
  <c r="D20" i="3" s="1"/>
  <c r="D11" i="3" a="1"/>
  <c r="D11" i="3" s="1"/>
  <c r="D12" i="3" a="1"/>
  <c r="D12" i="3"/>
  <c r="D13" i="3" a="1"/>
  <c r="D13" i="3" s="1"/>
  <c r="D14" i="3" a="1"/>
  <c r="D14" i="3"/>
  <c r="D10" i="3" a="1"/>
  <c r="D10" i="3" s="1"/>
  <c r="D15" i="3"/>
  <c r="U10" i="2"/>
  <c r="T10" i="2"/>
  <c r="T11" i="2"/>
  <c r="T12" i="2"/>
  <c r="T13" i="2"/>
  <c r="T14" i="2"/>
  <c r="T15" i="2"/>
  <c r="T16" i="2"/>
  <c r="T17" i="2"/>
  <c r="E14" i="2"/>
  <c r="B14" i="2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60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</futureMetadata>
  <cellMetadata count="1">
    <bk>
      <rc t="1" v="0"/>
    </bk>
  </cellMetadata>
  <valueMetadata count="60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  <bk>
      <rc t="2" v="10"/>
    </bk>
    <bk>
      <rc t="2" v="11"/>
    </bk>
    <bk>
      <rc t="2" v="12"/>
    </bk>
    <bk>
      <rc t="2" v="13"/>
    </bk>
    <bk>
      <rc t="2" v="14"/>
    </bk>
    <bk>
      <rc t="2" v="15"/>
    </bk>
    <bk>
      <rc t="2" v="16"/>
    </bk>
    <bk>
      <rc t="2" v="17"/>
    </bk>
    <bk>
      <rc t="2" v="18"/>
    </bk>
    <bk>
      <rc t="2" v="19"/>
    </bk>
    <bk>
      <rc t="2" v="20"/>
    </bk>
    <bk>
      <rc t="2" v="21"/>
    </bk>
    <bk>
      <rc t="2" v="22"/>
    </bk>
    <bk>
      <rc t="2" v="23"/>
    </bk>
    <bk>
      <rc t="2" v="24"/>
    </bk>
    <bk>
      <rc t="2" v="25"/>
    </bk>
    <bk>
      <rc t="2" v="26"/>
    </bk>
    <bk>
      <rc t="2" v="27"/>
    </bk>
    <bk>
      <rc t="2" v="28"/>
    </bk>
    <bk>
      <rc t="2" v="29"/>
    </bk>
    <bk>
      <rc t="2" v="30"/>
    </bk>
    <bk>
      <rc t="2" v="31"/>
    </bk>
    <bk>
      <rc t="2" v="32"/>
    </bk>
    <bk>
      <rc t="2" v="33"/>
    </bk>
    <bk>
      <rc t="2" v="34"/>
    </bk>
    <bk>
      <rc t="2" v="35"/>
    </bk>
    <bk>
      <rc t="2" v="36"/>
    </bk>
    <bk>
      <rc t="2" v="37"/>
    </bk>
    <bk>
      <rc t="2" v="38"/>
    </bk>
    <bk>
      <rc t="2" v="39"/>
    </bk>
    <bk>
      <rc t="2" v="40"/>
    </bk>
    <bk>
      <rc t="2" v="41"/>
    </bk>
    <bk>
      <rc t="2" v="42"/>
    </bk>
    <bk>
      <rc t="2" v="43"/>
    </bk>
    <bk>
      <rc t="2" v="44"/>
    </bk>
    <bk>
      <rc t="2" v="45"/>
    </bk>
    <bk>
      <rc t="2" v="46"/>
    </bk>
    <bk>
      <rc t="2" v="47"/>
    </bk>
    <bk>
      <rc t="2" v="48"/>
    </bk>
    <bk>
      <rc t="2" v="49"/>
    </bk>
    <bk>
      <rc t="2" v="50"/>
    </bk>
    <bk>
      <rc t="2" v="51"/>
    </bk>
    <bk>
      <rc t="2" v="52"/>
    </bk>
    <bk>
      <rc t="2" v="53"/>
    </bk>
    <bk>
      <rc t="2" v="54"/>
    </bk>
    <bk>
      <rc t="2" v="55"/>
    </bk>
    <bk>
      <rc t="2" v="56"/>
    </bk>
    <bk>
      <rc t="2" v="57"/>
    </bk>
    <bk>
      <rc t="2" v="58"/>
    </bk>
    <bk>
      <rc t="2" v="59"/>
    </bk>
  </valueMetadata>
</metadata>
</file>

<file path=xl/sharedStrings.xml><?xml version="1.0" encoding="utf-8"?>
<sst xmlns="http://schemas.openxmlformats.org/spreadsheetml/2006/main" count="317" uniqueCount="309">
  <si>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</si>
  <si>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</si>
  <si>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</si>
  <si>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</si>
  <si>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</si>
  <si>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</si>
  <si>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</si>
  <si>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</si>
  <si>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</si>
  <si>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</si>
  <si>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</si>
  <si>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</si>
  <si>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</si>
  <si>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</si>
  <si>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</si>
  <si>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</si>
  <si>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</si>
  <si>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</si>
  <si>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</si>
  <si>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</si>
  <si>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</si>
  <si>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</si>
  <si>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</si>
  <si>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</si>
  <si>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</si>
  <si>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</si>
  <si>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</si>
  <si>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</si>
  <si>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</si>
  <si>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</si>
  <si>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</si>
  <si>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</si>
  <si>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</si>
  <si>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</si>
  <si>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</si>
  <si>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</si>
  <si>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</si>
  <si>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</si>
  <si>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</si>
  <si>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</si>
  <si>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</si>
  <si>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</si>
  <si>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</si>
  <si>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</si>
  <si>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</si>
  <si>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</si>
  <si>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</si>
  <si>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</si>
  <si>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</si>
  <si>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</si>
  <si>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</si>
  <si>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</si>
  <si>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</si>
  <si>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</si>
  <si>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</si>
  <si>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</si>
  <si>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</si>
  <si>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</si>
  <si>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</si>
  <si>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</si>
  <si>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</si>
  <si>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</si>
  <si>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</si>
  <si>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</si>
  <si>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</si>
  <si>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</si>
  <si>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</si>
  <si>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</si>
  <si>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</si>
  <si>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</si>
  <si>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</si>
  <si>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</si>
  <si>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</si>
  <si>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</si>
  <si>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</si>
  <si>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</si>
  <si>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</si>
  <si>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</si>
  <si>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</si>
  <si>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</si>
  <si>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</si>
  <si>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</si>
  <si>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</si>
  <si>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</si>
  <si>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</si>
  <si>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</si>
  <si>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</si>
  <si>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</si>
  <si>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</si>
  <si>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</si>
  <si>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</si>
  <si>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</si>
  <si>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</si>
  <si>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</si>
  <si>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</si>
  <si>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</si>
  <si>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</si>
  <si>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</si>
  <si>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</si>
  <si>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</si>
  <si>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</si>
  <si>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</si>
  <si>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</si>
  <si>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</si>
  <si>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</si>
  <si>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</si>
  <si>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</si>
  <si>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</si>
  <si>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</si>
  <si>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</si>
  <si>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</si>
  <si>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</si>
  <si>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</si>
  <si>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</si>
  <si>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</si>
  <si>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</si>
  <si>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</si>
  <si>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</si>
  <si>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</si>
  <si>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</si>
  <si>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</si>
  <si>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</si>
  <si>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</si>
  <si>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</si>
  <si>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</si>
  <si>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</si>
  <si>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</si>
  <si>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</si>
  <si>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</si>
  <si>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</si>
  <si>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</si>
  <si>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</si>
  <si>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</si>
  <si>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</si>
  <si>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</si>
  <si>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</si>
  <si>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</si>
  <si>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</si>
  <si>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</si>
  <si>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</si>
  <si>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</si>
  <si>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</si>
  <si>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</si>
  <si>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</si>
  <si>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</si>
  <si>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</si>
  <si>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</si>
  <si>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</si>
  <si>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</si>
  <si>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</si>
  <si>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</si>
  <si>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</si>
  <si>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</si>
  <si>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</si>
  <si>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</si>
  <si>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</si>
  <si>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</si>
  <si>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</si>
  <si>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</si>
  <si>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</si>
  <si>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b = 2 , c=3</t>
    <phoneticPr fontId="2" type="noConversion"/>
  </si>
  <si>
    <t>a +  b + c= ?</t>
    <phoneticPr fontId="2" type="noConversion"/>
  </si>
  <si>
    <t>1일차</t>
    <phoneticPr fontId="2" type="noConversion"/>
  </si>
  <si>
    <t>3일차</t>
    <phoneticPr fontId="2" type="noConversion"/>
  </si>
  <si>
    <t>한달치</t>
    <phoneticPr fontId="2" type="noConversion"/>
  </si>
  <si>
    <t>단축키 : pattern (+82) 를 넣고, ct기+E</t>
    <phoneticPr fontId="2" type="noConversion"/>
  </si>
  <si>
    <t>textbefore(기준 기호 앞에 문자 가져옴</t>
    <phoneticPr fontId="2" type="noConversion"/>
  </si>
  <si>
    <t>나만의 함수를 만드는 도우미 함수</t>
    <phoneticPr fontId="2" type="noConversion"/>
  </si>
  <si>
    <t>복잡한 수식을 간소화</t>
    <phoneticPr fontId="2" type="noConversion"/>
  </si>
  <si>
    <t>인수로, a,b 받아오고, a+b 계산결과 출력
-&gt; 인수를 받아서 그대로 출력</t>
    <phoneticPr fontId="2" type="noConversion"/>
  </si>
  <si>
    <t>SQ 함수</t>
    <phoneticPr fontId="2" type="noConversion"/>
  </si>
  <si>
    <t>지정한 값의 제곱값을 계산합니다.</t>
    <phoneticPr fontId="2" type="noConversion"/>
  </si>
  <si>
    <t>1900/1/1일 기준으로 하나씩 증가시켜서 날짜를 관리</t>
    <phoneticPr fontId="2" type="noConversion"/>
  </si>
  <si>
    <t>text함수, 45752 더한것임</t>
    <phoneticPr fontId="2" type="noConversion"/>
  </si>
  <si>
    <t>문자 쪼개기</t>
    <phoneticPr fontId="2" type="noConversion"/>
  </si>
  <si>
    <t>동적배열 함수는 더블클릭으로 자동채우기 안됨</t>
    <phoneticPr fontId="2" type="noConversion"/>
  </si>
  <si>
    <t>전자기기&gt;휴대폰&gt;갤럭시</t>
    <phoneticPr fontId="2" type="noConversion"/>
  </si>
  <si>
    <t>의류&gt;여성의류&gt;드레스&gt;실크드레스</t>
    <phoneticPr fontId="2" type="noConversion"/>
  </si>
  <si>
    <t>의류&gt;남성의류&gt;바지&gt;청바지</t>
    <phoneticPr fontId="2" type="noConversion"/>
  </si>
  <si>
    <t>간장게장:50,000/된장찌개:8,000</t>
    <phoneticPr fontId="2" type="noConversion"/>
  </si>
  <si>
    <t>숫자는 오른쪽 정렬</t>
    <phoneticPr fontId="2" type="noConversion"/>
  </si>
  <si>
    <t>문자는 왼쪽 정렬</t>
    <phoneticPr fontId="2" type="noConversion"/>
  </si>
  <si>
    <t>문-&gt;문</t>
    <phoneticPr fontId="2" type="noConversion"/>
  </si>
  <si>
    <t>숫-&gt;숫</t>
    <phoneticPr fontId="2" type="noConversion"/>
  </si>
  <si>
    <t>https://ssl.pstatic.net/imgfinance/chart/mobile/mini/005930_end_up_tablet.png?1748589115000</t>
    <phoneticPr fontId="2" type="noConversion"/>
  </si>
  <si>
    <t>이미지 링크 복사후 ? 물음표 뒤에것 지움</t>
    <phoneticPr fontId="2" type="noConversion"/>
  </si>
  <si>
    <t>종목명</t>
    <phoneticPr fontId="2" type="noConversion"/>
  </si>
  <si>
    <t>종목번호</t>
    <phoneticPr fontId="2" type="noConversion"/>
  </si>
  <si>
    <t>삼성전자</t>
  </si>
  <si>
    <t>005930</t>
  </si>
  <si>
    <t>SK하이닉스</t>
  </si>
  <si>
    <t>000660</t>
  </si>
  <si>
    <t>삼성바이오로직스</t>
  </si>
  <si>
    <t>207940</t>
  </si>
  <si>
    <t>LG에너지솔루션</t>
  </si>
  <si>
    <t>373220</t>
  </si>
  <si>
    <t>한화에어로스페이스</t>
  </si>
  <si>
    <t>012450</t>
  </si>
  <si>
    <t>KB금융</t>
  </si>
  <si>
    <t>105560</t>
  </si>
  <si>
    <t>현대차</t>
  </si>
  <si>
    <t>005380</t>
  </si>
  <si>
    <t>삼성전자우</t>
  </si>
  <si>
    <t>005935</t>
  </si>
  <si>
    <t>기아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</si>
  <si>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</si>
  <si>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</si>
  <si>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</si>
  <si>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</si>
  <si>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</si>
  <si>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</si>
  <si>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</si>
  <si>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</si>
  <si>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</si>
  <si>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</si>
  <si>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</si>
  <si>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</si>
  <si>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</si>
  <si>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</si>
  <si>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</si>
  <si>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</si>
  <si>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</si>
  <si>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</si>
  <si>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</si>
  <si>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</si>
  <si>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</si>
  <si>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</si>
  <si>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</si>
  <si>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</si>
  <si>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</si>
  <si>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</si>
  <si>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</si>
  <si>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</si>
  <si>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</si>
  <si>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</si>
  <si>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</si>
  <si>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</si>
  <si>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</si>
  <si>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</si>
  <si>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</si>
  <si>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</si>
  <si>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</si>
  <si>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</si>
  <si>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</si>
  <si>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</si>
  <si>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</si>
  <si>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</si>
  <si>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</si>
  <si>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</si>
  <si>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</si>
  <si>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</si>
  <si>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</si>
  <si>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</si>
  <si>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</si>
  <si>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</si>
  <si>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</si>
  <si>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</si>
  <si>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</si>
  <si>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</si>
  <si>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</si>
  <si>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</si>
  <si>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</si>
  <si>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</si>
  <si>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</si>
  <si>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</si>
  <si>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</si>
  <si>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</si>
  <si>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</si>
  <si>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</si>
  <si>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</si>
  <si>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</si>
  <si>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</si>
  <si>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</si>
  <si>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</si>
  <si>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</si>
  <si>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</si>
  <si>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</si>
  <si>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</si>
  <si>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</si>
  <si>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</si>
  <si>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</si>
  <si>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</si>
  <si>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</si>
  <si>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</si>
  <si>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</si>
  <si>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</si>
  <si>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</si>
  <si>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</si>
  <si>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</si>
  <si>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</si>
  <si>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</si>
  <si>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</si>
  <si>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</si>
  <si>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</si>
  <si>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</si>
  <si>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</si>
  <si>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</si>
  <si>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</si>
  <si>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</si>
  <si>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</si>
  <si>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</si>
  <si>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</si>
  <si>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</si>
  <si>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</si>
  <si>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</si>
  <si>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</si>
  <si>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</si>
  <si>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</si>
  <si>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숫자로 입력시 connect오류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</si>
</sst>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[DBNum4]General"/>
    <numFmt numFmtId="177" formatCode="[DBNum4]&quot;일금&quot;\ General\ &quot;원&quot;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176" fontId="3" fillId="5" borderId="1" xfId="0" applyNumberFormat="1" applyFont="1" applyFill="1" applyBorder="1" applyAlignment="1">
      <alignment horizontal="center" vertical="center"/>
    </xf>
    <xf numFmtId="177" fontId="3" fillId="5" borderId="1" xfId="0" applyNumberFormat="1" applyFont="1" applyFill="1" applyBorder="1" applyAlignment="1">
      <alignment horizontal="center" vertical="center"/>
    </xf>
    <xf numFmtId="0" fontId="10" fillId="0" borderId="0" xfId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3.png"/><Relationship Id="rId2" Type="http://schemas.openxmlformats.org/officeDocument/2006/relationships/image" Target="../media/image62.png"/><Relationship Id="rId1" Type="http://schemas.openxmlformats.org/officeDocument/2006/relationships/image" Target="../media/image6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6.png"/><Relationship Id="rId2" Type="http://schemas.openxmlformats.org/officeDocument/2006/relationships/image" Target="../media/image65.png"/><Relationship Id="rId1" Type="http://schemas.openxmlformats.org/officeDocument/2006/relationships/image" Target="../media/image6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74.png"/><Relationship Id="rId3" Type="http://schemas.openxmlformats.org/officeDocument/2006/relationships/image" Target="../media/image69.png"/><Relationship Id="rId7" Type="http://schemas.openxmlformats.org/officeDocument/2006/relationships/image" Target="../media/image73.png"/><Relationship Id="rId2" Type="http://schemas.openxmlformats.org/officeDocument/2006/relationships/image" Target="../media/image68.png"/><Relationship Id="rId1" Type="http://schemas.openxmlformats.org/officeDocument/2006/relationships/image" Target="../media/image67.png"/><Relationship Id="rId6" Type="http://schemas.openxmlformats.org/officeDocument/2006/relationships/image" Target="../media/image72.png"/><Relationship Id="rId5" Type="http://schemas.openxmlformats.org/officeDocument/2006/relationships/image" Target="../media/image71.png"/><Relationship Id="rId4" Type="http://schemas.openxmlformats.org/officeDocument/2006/relationships/image" Target="../media/image70.png"/><Relationship Id="rId9" Type="http://schemas.openxmlformats.org/officeDocument/2006/relationships/image" Target="../media/image7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png"/><Relationship Id="rId2" Type="http://schemas.openxmlformats.org/officeDocument/2006/relationships/image" Target="../media/image77.png"/><Relationship Id="rId1" Type="http://schemas.openxmlformats.org/officeDocument/2006/relationships/image" Target="../media/image7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8162" y="3098936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01252" y="3098936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54999" y="3098936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</xdr:row>
      <xdr:rowOff>132768</xdr:rowOff>
    </xdr:from>
    <xdr:to>
      <xdr:col>7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3.png"/><Relationship Id="rId117" Type="http://schemas.openxmlformats.org/officeDocument/2006/relationships/hyperlink" Target="https://ssl.pstatic.net/imgfinance/chart/mobile/mini/003490_end_up_tablet.png" TargetMode="External"/><Relationship Id="rId21" Type="http://schemas.openxmlformats.org/officeDocument/2006/relationships/hyperlink" Target="https://ssl.pstatic.net/imgfinance/chart/mobile/mini/068270_end_up_tablet.png" TargetMode="External"/><Relationship Id="rId42" Type="http://schemas.openxmlformats.org/officeDocument/2006/relationships/image" Target="../media/image21.png"/><Relationship Id="rId47" Type="http://schemas.openxmlformats.org/officeDocument/2006/relationships/hyperlink" Target="https://ssl.pstatic.net/imgfinance/chart/mobile/mini/035720_end_up_tablet.png" TargetMode="External"/><Relationship Id="rId63" Type="http://schemas.openxmlformats.org/officeDocument/2006/relationships/hyperlink" Target="https://ssl.pstatic.net/imgfinance/chart/mobile/mini/033780_end_up_tablet.png" TargetMode="External"/><Relationship Id="rId68" Type="http://schemas.openxmlformats.org/officeDocument/2006/relationships/image" Target="../media/image34.png"/><Relationship Id="rId84" Type="http://schemas.openxmlformats.org/officeDocument/2006/relationships/image" Target="../media/image42.png"/><Relationship Id="rId89" Type="http://schemas.openxmlformats.org/officeDocument/2006/relationships/hyperlink" Target="https://ssl.pstatic.net/imgfinance/chart/mobile/mini/352820_end_up_tablet.png" TargetMode="External"/><Relationship Id="rId112" Type="http://schemas.openxmlformats.org/officeDocument/2006/relationships/image" Target="../media/image56.png"/><Relationship Id="rId16" Type="http://schemas.openxmlformats.org/officeDocument/2006/relationships/image" Target="../media/image8.png"/><Relationship Id="rId107" Type="http://schemas.openxmlformats.org/officeDocument/2006/relationships/hyperlink" Target="https://ssl.pstatic.net/imgfinance/chart/mobile/mini/003670_end_up_tablet.png" TargetMode="External"/><Relationship Id="rId11" Type="http://schemas.openxmlformats.org/officeDocument/2006/relationships/hyperlink" Target="https://ssl.pstatic.net/imgfinance/chart/mobile/mini/105560_end_up_tablet.png" TargetMode="External"/><Relationship Id="rId32" Type="http://schemas.openxmlformats.org/officeDocument/2006/relationships/image" Target="../media/image16.png"/><Relationship Id="rId37" Type="http://schemas.openxmlformats.org/officeDocument/2006/relationships/hyperlink" Target="https://ssl.pstatic.net/imgfinance/chart/mobile/mini/009540_end_up_tablet.png" TargetMode="External"/><Relationship Id="rId53" Type="http://schemas.openxmlformats.org/officeDocument/2006/relationships/hyperlink" Target="https://ssl.pstatic.net/imgfinance/chart/mobile/mini/259960_end_up_tablet.png" TargetMode="External"/><Relationship Id="rId58" Type="http://schemas.openxmlformats.org/officeDocument/2006/relationships/image" Target="../media/image29.png"/><Relationship Id="rId74" Type="http://schemas.openxmlformats.org/officeDocument/2006/relationships/image" Target="../media/image37.png"/><Relationship Id="rId79" Type="http://schemas.openxmlformats.org/officeDocument/2006/relationships/hyperlink" Target="https://ssl.pstatic.net/imgfinance/chart/mobile/mini/034730_end_up_tablet.png" TargetMode="External"/><Relationship Id="rId102" Type="http://schemas.openxmlformats.org/officeDocument/2006/relationships/image" Target="../media/image51.png"/><Relationship Id="rId5" Type="http://schemas.openxmlformats.org/officeDocument/2006/relationships/hyperlink" Target="https://ssl.pstatic.net/imgfinance/chart/mobile/mini/207940_end_up_tablet.png" TargetMode="External"/><Relationship Id="rId90" Type="http://schemas.openxmlformats.org/officeDocument/2006/relationships/image" Target="../media/image45.png"/><Relationship Id="rId95" Type="http://schemas.openxmlformats.org/officeDocument/2006/relationships/hyperlink" Target="https://ssl.pstatic.net/imgfinance/chart/mobile/mini/180640_end_up_tablet.png" TargetMode="External"/><Relationship Id="rId22" Type="http://schemas.openxmlformats.org/officeDocument/2006/relationships/image" Target="../media/image11.png"/><Relationship Id="rId27" Type="http://schemas.openxmlformats.org/officeDocument/2006/relationships/hyperlink" Target="https://ssl.pstatic.net/imgfinance/chart/mobile/mini/034020_end_up_tablet.png" TargetMode="External"/><Relationship Id="rId43" Type="http://schemas.openxmlformats.org/officeDocument/2006/relationships/hyperlink" Target="https://ssl.pstatic.net/imgfinance/chart/mobile/mini/138040_end_up_tablet.png" TargetMode="External"/><Relationship Id="rId48" Type="http://schemas.openxmlformats.org/officeDocument/2006/relationships/image" Target="../media/image24.png"/><Relationship Id="rId64" Type="http://schemas.openxmlformats.org/officeDocument/2006/relationships/image" Target="../media/image32.png"/><Relationship Id="rId69" Type="http://schemas.openxmlformats.org/officeDocument/2006/relationships/hyperlink" Target="https://ssl.pstatic.net/imgfinance/chart/mobile/mini/051910_end_up_tablet.png" TargetMode="External"/><Relationship Id="rId113" Type="http://schemas.openxmlformats.org/officeDocument/2006/relationships/hyperlink" Target="https://ssl.pstatic.net/imgfinance/chart/mobile/mini/272210_end_up_tablet.png" TargetMode="External"/><Relationship Id="rId118" Type="http://schemas.openxmlformats.org/officeDocument/2006/relationships/image" Target="../media/image59.png"/><Relationship Id="rId80" Type="http://schemas.openxmlformats.org/officeDocument/2006/relationships/image" Target="../media/image40.png"/><Relationship Id="rId85" Type="http://schemas.openxmlformats.org/officeDocument/2006/relationships/hyperlink" Target="https://ssl.pstatic.net/imgfinance/chart/mobile/mini/003550_end_up_tablet.png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s://ssl.pstatic.net/imgfinance/chart/mobile/mini/000270_end_up_tablet.png" TargetMode="External"/><Relationship Id="rId33" Type="http://schemas.openxmlformats.org/officeDocument/2006/relationships/hyperlink" Target="https://ssl.pstatic.net/imgfinance/chart/mobile/mini/042660_end_up_tablet.png" TargetMode="External"/><Relationship Id="rId38" Type="http://schemas.openxmlformats.org/officeDocument/2006/relationships/image" Target="../media/image19.png"/><Relationship Id="rId59" Type="http://schemas.openxmlformats.org/officeDocument/2006/relationships/hyperlink" Target="https://ssl.pstatic.net/imgfinance/chart/mobile/mini/010130_end_up_tablet.png" TargetMode="External"/><Relationship Id="rId103" Type="http://schemas.openxmlformats.org/officeDocument/2006/relationships/hyperlink" Target="https://ssl.pstatic.net/imgfinance/chart/mobile/mini/247540_end_up_tablet.png" TargetMode="External"/><Relationship Id="rId108" Type="http://schemas.openxmlformats.org/officeDocument/2006/relationships/image" Target="../media/image54.png"/><Relationship Id="rId54" Type="http://schemas.openxmlformats.org/officeDocument/2006/relationships/image" Target="../media/image27.png"/><Relationship Id="rId70" Type="http://schemas.openxmlformats.org/officeDocument/2006/relationships/image" Target="../media/image35.png"/><Relationship Id="rId75" Type="http://schemas.openxmlformats.org/officeDocument/2006/relationships/hyperlink" Target="https://ssl.pstatic.net/imgfinance/chart/mobile/mini/030200_end_up_tablet.png" TargetMode="External"/><Relationship Id="rId91" Type="http://schemas.openxmlformats.org/officeDocument/2006/relationships/hyperlink" Target="https://ssl.pstatic.net/imgfinance/chart/mobile/mini/017670_end_up_tablet.png" TargetMode="External"/><Relationship Id="rId96" Type="http://schemas.openxmlformats.org/officeDocument/2006/relationships/image" Target="../media/image48.png"/><Relationship Id="rId1" Type="http://schemas.openxmlformats.org/officeDocument/2006/relationships/hyperlink" Target="https://ssl.pstatic.net/imgfinance/chart/mobile/mini/005930_end_up_tablet.png" TargetMode="External"/><Relationship Id="rId6" Type="http://schemas.openxmlformats.org/officeDocument/2006/relationships/image" Target="../media/image3.png"/><Relationship Id="rId23" Type="http://schemas.openxmlformats.org/officeDocument/2006/relationships/hyperlink" Target="https://ssl.pstatic.net/imgfinance/chart/mobile/mini/035420_end_up_tablet.png" TargetMode="External"/><Relationship Id="rId28" Type="http://schemas.openxmlformats.org/officeDocument/2006/relationships/image" Target="../media/image14.png"/><Relationship Id="rId49" Type="http://schemas.openxmlformats.org/officeDocument/2006/relationships/hyperlink" Target="https://ssl.pstatic.net/imgfinance/chart/mobile/mini/015760_end_up_tablet.png" TargetMode="External"/><Relationship Id="rId114" Type="http://schemas.openxmlformats.org/officeDocument/2006/relationships/image" Target="../media/image57.png"/><Relationship Id="rId119" Type="http://schemas.openxmlformats.org/officeDocument/2006/relationships/hyperlink" Target="https://ssl.pstatic.net/imgfinance/chart/mobile/mini/000150_end_up_tablet.png" TargetMode="External"/><Relationship Id="rId10" Type="http://schemas.openxmlformats.org/officeDocument/2006/relationships/image" Target="../media/image5.png"/><Relationship Id="rId31" Type="http://schemas.openxmlformats.org/officeDocument/2006/relationships/hyperlink" Target="https://ssl.pstatic.net/imgfinance/chart/mobile/mini/012330_end_up_tablet.png" TargetMode="External"/><Relationship Id="rId44" Type="http://schemas.openxmlformats.org/officeDocument/2006/relationships/image" Target="../media/image22.png"/><Relationship Id="rId52" Type="http://schemas.openxmlformats.org/officeDocument/2006/relationships/image" Target="../media/image26.png"/><Relationship Id="rId60" Type="http://schemas.openxmlformats.org/officeDocument/2006/relationships/image" Target="../media/image30.png"/><Relationship Id="rId65" Type="http://schemas.openxmlformats.org/officeDocument/2006/relationships/hyperlink" Target="https://ssl.pstatic.net/imgfinance/chart/mobile/mini/316140_end_up_tablet.png" TargetMode="External"/><Relationship Id="rId73" Type="http://schemas.openxmlformats.org/officeDocument/2006/relationships/hyperlink" Target="https://ssl.pstatic.net/imgfinance/chart/mobile/mini/096770_end_up_tablet.png" TargetMode="External"/><Relationship Id="rId78" Type="http://schemas.openxmlformats.org/officeDocument/2006/relationships/image" Target="../media/image39.png"/><Relationship Id="rId81" Type="http://schemas.openxmlformats.org/officeDocument/2006/relationships/hyperlink" Target="https://ssl.pstatic.net/imgfinance/chart/mobile/mini/006400_end_up_tablet.png" TargetMode="External"/><Relationship Id="rId86" Type="http://schemas.openxmlformats.org/officeDocument/2006/relationships/image" Target="../media/image43.png"/><Relationship Id="rId94" Type="http://schemas.openxmlformats.org/officeDocument/2006/relationships/image" Target="../media/image47.png"/><Relationship Id="rId99" Type="http://schemas.openxmlformats.org/officeDocument/2006/relationships/hyperlink" Target="https://ssl.pstatic.net/imgfinance/chart/mobile/mini/006800_end_up_tablet.png" TargetMode="External"/><Relationship Id="rId101" Type="http://schemas.openxmlformats.org/officeDocument/2006/relationships/hyperlink" Target="https://ssl.pstatic.net/imgfinance/chart/mobile/mini/009150_end_up_tablet.png" TargetMode="External"/><Relationship Id="rId4" Type="http://schemas.openxmlformats.org/officeDocument/2006/relationships/image" Target="../media/image2.png"/><Relationship Id="rId9" Type="http://schemas.openxmlformats.org/officeDocument/2006/relationships/hyperlink" Target="https://ssl.pstatic.net/imgfinance/chart/mobile/mini/012450_end_up_tablet.png" TargetMode="External"/><Relationship Id="rId13" Type="http://schemas.openxmlformats.org/officeDocument/2006/relationships/hyperlink" Target="https://ssl.pstatic.net/imgfinance/chart/mobile/mini/005380_end_up_tablet.png" TargetMode="External"/><Relationship Id="rId18" Type="http://schemas.openxmlformats.org/officeDocument/2006/relationships/image" Target="../media/image9.png"/><Relationship Id="rId39" Type="http://schemas.openxmlformats.org/officeDocument/2006/relationships/hyperlink" Target="https://ssl.pstatic.net/imgfinance/chart/mobile/mini/086790_end_up_tablet.png" TargetMode="External"/><Relationship Id="rId109" Type="http://schemas.openxmlformats.org/officeDocument/2006/relationships/hyperlink" Target="https://ssl.pstatic.net/imgfinance/chart/mobile/mini/086280_end_up_tablet.png" TargetMode="External"/><Relationship Id="rId34" Type="http://schemas.openxmlformats.org/officeDocument/2006/relationships/image" Target="../media/image17.png"/><Relationship Id="rId50" Type="http://schemas.openxmlformats.org/officeDocument/2006/relationships/image" Target="../media/image25.png"/><Relationship Id="rId55" Type="http://schemas.openxmlformats.org/officeDocument/2006/relationships/hyperlink" Target="https://ssl.pstatic.net/imgfinance/chart/mobile/mini/196170_end_up_tablet.png" TargetMode="External"/><Relationship Id="rId76" Type="http://schemas.openxmlformats.org/officeDocument/2006/relationships/image" Target="../media/image38.png"/><Relationship Id="rId97" Type="http://schemas.openxmlformats.org/officeDocument/2006/relationships/hyperlink" Target="https://ssl.pstatic.net/imgfinance/chart/mobile/mini/079550_end_up_tablet.png" TargetMode="External"/><Relationship Id="rId104" Type="http://schemas.openxmlformats.org/officeDocument/2006/relationships/image" Target="../media/image52.png"/><Relationship Id="rId120" Type="http://schemas.openxmlformats.org/officeDocument/2006/relationships/image" Target="../media/image60.png"/><Relationship Id="rId7" Type="http://schemas.openxmlformats.org/officeDocument/2006/relationships/hyperlink" Target="https://ssl.pstatic.net/imgfinance/chart/mobile/mini/373220_end_up_tablet.png" TargetMode="External"/><Relationship Id="rId71" Type="http://schemas.openxmlformats.org/officeDocument/2006/relationships/hyperlink" Target="https://ssl.pstatic.net/imgfinance/chart/mobile/mini/267260_end_up_tablet.png" TargetMode="External"/><Relationship Id="rId92" Type="http://schemas.openxmlformats.org/officeDocument/2006/relationships/image" Target="../media/image46.png"/><Relationship Id="rId2" Type="http://schemas.openxmlformats.org/officeDocument/2006/relationships/image" Target="../media/image1.png"/><Relationship Id="rId29" Type="http://schemas.openxmlformats.org/officeDocument/2006/relationships/hyperlink" Target="https://ssl.pstatic.net/imgfinance/chart/mobile/mini/028260_end_up_tablet.png" TargetMode="External"/><Relationship Id="rId24" Type="http://schemas.openxmlformats.org/officeDocument/2006/relationships/image" Target="../media/image12.png"/><Relationship Id="rId40" Type="http://schemas.openxmlformats.org/officeDocument/2006/relationships/image" Target="../media/image20.png"/><Relationship Id="rId45" Type="http://schemas.openxmlformats.org/officeDocument/2006/relationships/hyperlink" Target="https://ssl.pstatic.net/imgfinance/chart/mobile/mini/032830_end_up_tablet.png" TargetMode="External"/><Relationship Id="rId66" Type="http://schemas.openxmlformats.org/officeDocument/2006/relationships/image" Target="../media/image33.png"/><Relationship Id="rId87" Type="http://schemas.openxmlformats.org/officeDocument/2006/relationships/hyperlink" Target="https://ssl.pstatic.net/imgfinance/chart/mobile/mini/323410_end_up_tablet.png" TargetMode="External"/><Relationship Id="rId110" Type="http://schemas.openxmlformats.org/officeDocument/2006/relationships/image" Target="../media/image55.png"/><Relationship Id="rId115" Type="http://schemas.openxmlformats.org/officeDocument/2006/relationships/hyperlink" Target="https://ssl.pstatic.net/imgfinance/chart/mobile/mini/000100_end_up_tablet.png" TargetMode="External"/><Relationship Id="rId61" Type="http://schemas.openxmlformats.org/officeDocument/2006/relationships/hyperlink" Target="https://ssl.pstatic.net/imgfinance/chart/mobile/mini/402340_end_up_tablet.png" TargetMode="External"/><Relationship Id="rId82" Type="http://schemas.openxmlformats.org/officeDocument/2006/relationships/image" Target="../media/image41.png"/><Relationship Id="rId19" Type="http://schemas.openxmlformats.org/officeDocument/2006/relationships/hyperlink" Target="https://ssl.pstatic.net/imgfinance/chart/mobile/mini/329180_end_up_tablet.png" TargetMode="External"/><Relationship Id="rId14" Type="http://schemas.openxmlformats.org/officeDocument/2006/relationships/image" Target="../media/image7.png"/><Relationship Id="rId30" Type="http://schemas.openxmlformats.org/officeDocument/2006/relationships/image" Target="../media/image15.png"/><Relationship Id="rId35" Type="http://schemas.openxmlformats.org/officeDocument/2006/relationships/hyperlink" Target="https://ssl.pstatic.net/imgfinance/chart/mobile/mini/011200_end_up_tablet.png" TargetMode="External"/><Relationship Id="rId56" Type="http://schemas.openxmlformats.org/officeDocument/2006/relationships/image" Target="../media/image28.png"/><Relationship Id="rId77" Type="http://schemas.openxmlformats.org/officeDocument/2006/relationships/hyperlink" Target="https://ssl.pstatic.net/imgfinance/chart/mobile/mini/024110_end_up_tablet.png" TargetMode="External"/><Relationship Id="rId100" Type="http://schemas.openxmlformats.org/officeDocument/2006/relationships/image" Target="../media/image50.png"/><Relationship Id="rId105" Type="http://schemas.openxmlformats.org/officeDocument/2006/relationships/hyperlink" Target="https://ssl.pstatic.net/imgfinance/chart/mobile/mini/047050_end_up_tablet.png" TargetMode="External"/><Relationship Id="rId8" Type="http://schemas.openxmlformats.org/officeDocument/2006/relationships/image" Target="../media/image4.png"/><Relationship Id="rId51" Type="http://schemas.openxmlformats.org/officeDocument/2006/relationships/hyperlink" Target="https://ssl.pstatic.net/imgfinance/chart/mobile/mini/000810_end_up_tablet.png" TargetMode="External"/><Relationship Id="rId72" Type="http://schemas.openxmlformats.org/officeDocument/2006/relationships/image" Target="../media/image36.png"/><Relationship Id="rId93" Type="http://schemas.openxmlformats.org/officeDocument/2006/relationships/hyperlink" Target="https://ssl.pstatic.net/imgfinance/chart/mobile/mini/018260_end_up_tablet.png" TargetMode="External"/><Relationship Id="rId98" Type="http://schemas.openxmlformats.org/officeDocument/2006/relationships/image" Target="../media/image49.png"/><Relationship Id="rId3" Type="http://schemas.openxmlformats.org/officeDocument/2006/relationships/hyperlink" Target="https://ssl.pstatic.net/imgfinance/chart/mobile/mini/000660_end_up_tablet.png" TargetMode="External"/><Relationship Id="rId25" Type="http://schemas.openxmlformats.org/officeDocument/2006/relationships/hyperlink" Target="https://ssl.pstatic.net/imgfinance/chart/mobile/mini/055550_end_up_tablet.png" TargetMode="External"/><Relationship Id="rId46" Type="http://schemas.openxmlformats.org/officeDocument/2006/relationships/image" Target="../media/image23.png"/><Relationship Id="rId67" Type="http://schemas.openxmlformats.org/officeDocument/2006/relationships/hyperlink" Target="https://ssl.pstatic.net/imgfinance/chart/mobile/mini/010140_end_up_tablet.png" TargetMode="External"/><Relationship Id="rId116" Type="http://schemas.openxmlformats.org/officeDocument/2006/relationships/image" Target="../media/image58.png"/><Relationship Id="rId20" Type="http://schemas.openxmlformats.org/officeDocument/2006/relationships/image" Target="../media/image10.png"/><Relationship Id="rId41" Type="http://schemas.openxmlformats.org/officeDocument/2006/relationships/hyperlink" Target="https://ssl.pstatic.net/imgfinance/chart/mobile/mini/005490_end_up_tablet.png" TargetMode="External"/><Relationship Id="rId62" Type="http://schemas.openxmlformats.org/officeDocument/2006/relationships/image" Target="../media/image31.png"/><Relationship Id="rId83" Type="http://schemas.openxmlformats.org/officeDocument/2006/relationships/hyperlink" Target="https://ssl.pstatic.net/imgfinance/chart/mobile/mini/066570_end_up_tablet.png" TargetMode="External"/><Relationship Id="rId88" Type="http://schemas.openxmlformats.org/officeDocument/2006/relationships/image" Target="../media/image44.png"/><Relationship Id="rId111" Type="http://schemas.openxmlformats.org/officeDocument/2006/relationships/hyperlink" Target="https://ssl.pstatic.net/imgfinance/chart/mobile/mini/267250_end_up_tablet.png" TargetMode="External"/><Relationship Id="rId15" Type="http://schemas.openxmlformats.org/officeDocument/2006/relationships/hyperlink" Target="https://ssl.pstatic.net/imgfinance/chart/mobile/mini/005935_end_up_tablet.png" TargetMode="External"/><Relationship Id="rId36" Type="http://schemas.openxmlformats.org/officeDocument/2006/relationships/image" Target="../media/image18.png"/><Relationship Id="rId57" Type="http://schemas.openxmlformats.org/officeDocument/2006/relationships/hyperlink" Target="https://ssl.pstatic.net/imgfinance/chart/mobile/mini/064350_end_up_tablet.png" TargetMode="External"/><Relationship Id="rId106" Type="http://schemas.openxmlformats.org/officeDocument/2006/relationships/image" Target="../media/image53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4"/>
  </webImageSrd>
  <webImageSrd>
    <address r:id="rId5"/>
    <blip r:id="rId6"/>
  </webImageSrd>
  <webImageSrd>
    <address r:id="rId7"/>
    <blip r:id="rId8"/>
  </webImageSrd>
  <webImageSrd>
    <address r:id="rId9"/>
    <blip r:id="rId10"/>
  </webImageSrd>
  <webImageSrd>
    <address r:id="rId11"/>
    <blip r:id="rId12"/>
  </webImageSrd>
  <webImageSrd>
    <address r:id="rId13"/>
    <blip r:id="rId14"/>
  </webImageSrd>
  <webImageSrd>
    <address r:id="rId15"/>
    <blip r:id="rId16"/>
  </webImageSrd>
  <webImageSrd>
    <address r:id="rId17"/>
    <blip r:id="rId18"/>
  </webImageSrd>
  <webImageSrd>
    <address r:id="rId19"/>
    <blip r:id="rId20"/>
  </webImageSrd>
  <webImageSrd>
    <address r:id="rId21"/>
    <blip r:id="rId22"/>
  </webImageSrd>
  <webImageSrd>
    <address r:id="rId23"/>
    <blip r:id="rId24"/>
  </webImageSrd>
  <webImageSrd>
    <address r:id="rId25"/>
    <blip r:id="rId26"/>
  </webImageSrd>
  <webImageSrd>
    <address r:id="rId27"/>
    <blip r:id="rId28"/>
  </webImageSrd>
  <webImageSrd>
    <address r:id="rId29"/>
    <blip r:id="rId30"/>
  </webImageSrd>
  <webImageSrd>
    <address r:id="rId31"/>
    <blip r:id="rId32"/>
  </webImageSrd>
  <webImageSrd>
    <address r:id="rId33"/>
    <blip r:id="rId34"/>
  </webImageSrd>
  <webImageSrd>
    <address r:id="rId35"/>
    <blip r:id="rId36"/>
  </webImageSrd>
  <webImageSrd>
    <address r:id="rId37"/>
    <blip r:id="rId38"/>
  </webImageSrd>
  <webImageSrd>
    <address r:id="rId39"/>
    <blip r:id="rId40"/>
  </webImageSrd>
  <webImageSrd>
    <address r:id="rId41"/>
    <blip r:id="rId42"/>
  </webImageSrd>
  <webImageSrd>
    <address r:id="rId43"/>
    <blip r:id="rId44"/>
  </webImageSrd>
  <webImageSrd>
    <address r:id="rId45"/>
    <blip r:id="rId46"/>
  </webImageSrd>
  <webImageSrd>
    <address r:id="rId47"/>
    <blip r:id="rId48"/>
  </webImageSrd>
  <webImageSrd>
    <address r:id="rId49"/>
    <blip r:id="rId50"/>
  </webImageSrd>
  <webImageSrd>
    <address r:id="rId51"/>
    <blip r:id="rId52"/>
  </webImageSrd>
  <webImageSrd>
    <address r:id="rId53"/>
    <blip r:id="rId54"/>
  </webImageSrd>
  <webImageSrd>
    <address r:id="rId55"/>
    <blip r:id="rId56"/>
  </webImageSrd>
  <webImageSrd>
    <address r:id="rId57"/>
    <blip r:id="rId58"/>
  </webImageSrd>
  <webImageSrd>
    <address r:id="rId59"/>
    <blip r:id="rId60"/>
  </webImageSrd>
  <webImageSrd>
    <address r:id="rId61"/>
    <blip r:id="rId62"/>
  </webImageSrd>
  <webImageSrd>
    <address r:id="rId63"/>
    <blip r:id="rId64"/>
  </webImageSrd>
  <webImageSrd>
    <address r:id="rId65"/>
    <blip r:id="rId66"/>
  </webImageSrd>
  <webImageSrd>
    <address r:id="rId67"/>
    <blip r:id="rId68"/>
  </webImageSrd>
  <webImageSrd>
    <address r:id="rId69"/>
    <blip r:id="rId70"/>
  </webImageSrd>
  <webImageSrd>
    <address r:id="rId71"/>
    <blip r:id="rId72"/>
  </webImageSrd>
  <webImageSrd>
    <address r:id="rId73"/>
    <blip r:id="rId74"/>
  </webImageSrd>
  <webImageSrd>
    <address r:id="rId75"/>
    <blip r:id="rId76"/>
  </webImageSrd>
  <webImageSrd>
    <address r:id="rId77"/>
    <blip r:id="rId78"/>
  </webImageSrd>
  <webImageSrd>
    <address r:id="rId79"/>
    <blip r:id="rId80"/>
  </webImageSrd>
  <webImageSrd>
    <address r:id="rId81"/>
    <blip r:id="rId82"/>
  </webImageSrd>
  <webImageSrd>
    <address r:id="rId83"/>
    <blip r:id="rId84"/>
  </webImageSrd>
  <webImageSrd>
    <address r:id="rId85"/>
    <blip r:id="rId86"/>
  </webImageSrd>
  <webImageSrd>
    <address r:id="rId87"/>
    <blip r:id="rId88"/>
  </webImageSrd>
  <webImageSrd>
    <address r:id="rId89"/>
    <blip r:id="rId90"/>
  </webImageSrd>
  <webImageSrd>
    <address r:id="rId91"/>
    <blip r:id="rId92"/>
  </webImageSrd>
  <webImageSrd>
    <address r:id="rId93"/>
    <blip r:id="rId94"/>
  </webImageSrd>
  <webImageSrd>
    <address r:id="rId95"/>
    <blip r:id="rId96"/>
  </webImageSrd>
  <webImageSrd>
    <address r:id="rId97"/>
    <blip r:id="rId98"/>
  </webImageSrd>
  <webImageSrd>
    <address r:id="rId99"/>
    <blip r:id="rId100"/>
  </webImageSrd>
  <webImageSrd>
    <address r:id="rId101"/>
    <blip r:id="rId102"/>
  </webImageSrd>
  <webImageSrd>
    <address r:id="rId103"/>
    <blip r:id="rId104"/>
  </webImageSrd>
  <webImageSrd>
    <address r:id="rId105"/>
    <blip r:id="rId106"/>
  </webImageSrd>
  <webImageSrd>
    <address r:id="rId107"/>
    <blip r:id="rId108"/>
  </webImageSrd>
  <webImageSrd>
    <address r:id="rId109"/>
    <blip r:id="rId110"/>
  </webImageSrd>
  <webImageSrd>
    <address r:id="rId111"/>
    <blip r:id="rId112"/>
  </webImageSrd>
  <webImageSrd>
    <address r:id="rId113"/>
    <blip r:id="rId114"/>
  </webImageSrd>
  <webImageSrd>
    <address r:id="rId115"/>
    <blip r:id="rId116"/>
  </webImageSrd>
  <webImageSrd>
    <address r:id="rId117"/>
    <blip r:id="rId118"/>
  </webImageSrd>
  <webImageSrd>
    <address r:id="rId119"/>
    <blip r:id="rId120"/>
  </webImageSrd>
</webImagesSrd>
</file>

<file path=xl/richData/rdrichvalue.xml><?xml version="1.0" encoding="utf-8"?>
<rvData xmlns="http://schemas.microsoft.com/office/spreadsheetml/2017/richdata" count="60">
  <rv s="0">
    <v>0</v>
    <v>1</v>
    <v>0</v>
    <v>0</v>
  </rv>
  <rv s="0">
    <v>1</v>
    <v>1</v>
    <v>0</v>
    <v>0</v>
  </rv>
  <rv s="0">
    <v>2</v>
    <v>1</v>
    <v>0</v>
    <v>0</v>
  </rv>
  <rv s="0">
    <v>3</v>
    <v>1</v>
    <v>0</v>
    <v>0</v>
  </rv>
  <rv s="0">
    <v>4</v>
    <v>1</v>
    <v>0</v>
    <v>0</v>
  </rv>
  <rv s="0">
    <v>5</v>
    <v>1</v>
    <v>0</v>
    <v>0</v>
  </rv>
  <rv s="0">
    <v>6</v>
    <v>1</v>
    <v>0</v>
    <v>0</v>
  </rv>
  <rv s="0">
    <v>7</v>
    <v>1</v>
    <v>0</v>
    <v>0</v>
  </rv>
  <rv s="0">
    <v>8</v>
    <v>1</v>
    <v>0</v>
    <v>0</v>
  </rv>
  <rv s="0">
    <v>9</v>
    <v>1</v>
    <v>0</v>
    <v>0</v>
  </rv>
  <rv s="0">
    <v>10</v>
    <v>1</v>
    <v>0</v>
    <v>0</v>
  </rv>
  <rv s="0">
    <v>11</v>
    <v>1</v>
    <v>0</v>
    <v>0</v>
  </rv>
  <rv s="0">
    <v>12</v>
    <v>1</v>
    <v>0</v>
    <v>0</v>
  </rv>
  <rv s="0">
    <v>13</v>
    <v>1</v>
    <v>0</v>
    <v>0</v>
  </rv>
  <rv s="0">
    <v>14</v>
    <v>1</v>
    <v>0</v>
    <v>0</v>
  </rv>
  <rv s="0">
    <v>15</v>
    <v>1</v>
    <v>0</v>
    <v>0</v>
  </rv>
  <rv s="0">
    <v>16</v>
    <v>1</v>
    <v>0</v>
    <v>0</v>
  </rv>
  <rv s="0">
    <v>17</v>
    <v>1</v>
    <v>0</v>
    <v>0</v>
  </rv>
  <rv s="0">
    <v>18</v>
    <v>1</v>
    <v>0</v>
    <v>0</v>
  </rv>
  <rv s="0">
    <v>19</v>
    <v>1</v>
    <v>0</v>
    <v>0</v>
  </rv>
  <rv s="0">
    <v>20</v>
    <v>1</v>
    <v>0</v>
    <v>0</v>
  </rv>
  <rv s="0">
    <v>21</v>
    <v>1</v>
    <v>0</v>
    <v>0</v>
  </rv>
  <rv s="0">
    <v>22</v>
    <v>1</v>
    <v>0</v>
    <v>0</v>
  </rv>
  <rv s="0">
    <v>23</v>
    <v>1</v>
    <v>0</v>
    <v>0</v>
  </rv>
  <rv s="0">
    <v>24</v>
    <v>1</v>
    <v>0</v>
    <v>0</v>
  </rv>
  <rv s="0">
    <v>25</v>
    <v>1</v>
    <v>0</v>
    <v>0</v>
  </rv>
  <rv s="0">
    <v>26</v>
    <v>1</v>
    <v>0</v>
    <v>0</v>
  </rv>
  <rv s="0">
    <v>27</v>
    <v>1</v>
    <v>0</v>
    <v>0</v>
  </rv>
  <rv s="0">
    <v>28</v>
    <v>1</v>
    <v>0</v>
    <v>0</v>
  </rv>
  <rv s="0">
    <v>29</v>
    <v>1</v>
    <v>0</v>
    <v>0</v>
  </rv>
  <rv s="0">
    <v>30</v>
    <v>1</v>
    <v>0</v>
    <v>0</v>
  </rv>
  <rv s="0">
    <v>31</v>
    <v>1</v>
    <v>0</v>
    <v>0</v>
  </rv>
  <rv s="0">
    <v>32</v>
    <v>1</v>
    <v>0</v>
    <v>0</v>
  </rv>
  <rv s="0">
    <v>33</v>
    <v>1</v>
    <v>0</v>
    <v>0</v>
  </rv>
  <rv s="0">
    <v>34</v>
    <v>1</v>
    <v>0</v>
    <v>0</v>
  </rv>
  <rv s="0">
    <v>35</v>
    <v>1</v>
    <v>0</v>
    <v>0</v>
  </rv>
  <rv s="0">
    <v>36</v>
    <v>1</v>
    <v>0</v>
    <v>0</v>
  </rv>
  <rv s="0">
    <v>37</v>
    <v>1</v>
    <v>0</v>
    <v>0</v>
  </rv>
  <rv s="0">
    <v>38</v>
    <v>1</v>
    <v>0</v>
    <v>0</v>
  </rv>
  <rv s="0">
    <v>39</v>
    <v>1</v>
    <v>0</v>
    <v>0</v>
  </rv>
  <rv s="0">
    <v>40</v>
    <v>1</v>
    <v>0</v>
    <v>0</v>
  </rv>
  <rv s="0">
    <v>41</v>
    <v>1</v>
    <v>0</v>
    <v>0</v>
  </rv>
  <rv s="0">
    <v>42</v>
    <v>1</v>
    <v>0</v>
    <v>0</v>
  </rv>
  <rv s="0">
    <v>43</v>
    <v>1</v>
    <v>0</v>
    <v>0</v>
  </rv>
  <rv s="0">
    <v>44</v>
    <v>1</v>
    <v>0</v>
    <v>0</v>
  </rv>
  <rv s="0">
    <v>45</v>
    <v>1</v>
    <v>0</v>
    <v>0</v>
  </rv>
  <rv s="0">
    <v>46</v>
    <v>1</v>
    <v>0</v>
    <v>0</v>
  </rv>
  <rv s="0">
    <v>47</v>
    <v>1</v>
    <v>0</v>
    <v>0</v>
  </rv>
  <rv s="0">
    <v>48</v>
    <v>1</v>
    <v>0</v>
    <v>0</v>
  </rv>
  <rv s="0">
    <v>49</v>
    <v>1</v>
    <v>0</v>
    <v>0</v>
  </rv>
  <rv s="0">
    <v>50</v>
    <v>1</v>
    <v>0</v>
    <v>0</v>
  </rv>
  <rv s="0">
    <v>51</v>
    <v>1</v>
    <v>0</v>
    <v>0</v>
  </rv>
  <rv s="0">
    <v>52</v>
    <v>1</v>
    <v>0</v>
    <v>0</v>
  </rv>
  <rv s="0">
    <v>53</v>
    <v>1</v>
    <v>0</v>
    <v>0</v>
  </rv>
  <rv s="0">
    <v>54</v>
    <v>1</v>
    <v>0</v>
    <v>0</v>
  </rv>
  <rv s="0">
    <v>55</v>
    <v>1</v>
    <v>0</v>
    <v>0</v>
  </rv>
  <rv s="0">
    <v>56</v>
    <v>1</v>
    <v>0</v>
    <v>0</v>
  </rv>
  <rv s="0">
    <v>57</v>
    <v>1</v>
    <v>0</v>
    <v>0</v>
  </rv>
  <rv s="0">
    <v>58</v>
    <v>1</v>
    <v>0</v>
    <v>0</v>
  </rv>
  <rv s="0">
    <v>59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ssl.pstatic.net/imgfinance/chart/mobile/mini/000660_end_up_tablet.png" TargetMode="External"/><Relationship Id="rId2" Type="http://schemas.openxmlformats.org/officeDocument/2006/relationships/hyperlink" Target="https://ssl.pstatic.net/imgfinance/chart/mobile/mini/005930_end_up_tablet.png?1748589115000" TargetMode="External"/><Relationship Id="rId1" Type="http://schemas.openxmlformats.org/officeDocument/2006/relationships/hyperlink" Target="https://m.stock.naver.com/domestic/stock/005930/total" TargetMode="External"/><Relationship Id="rId4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topLeftCell="A6" zoomScaleNormal="100" workbookViewId="0"/>
  </sheetViews>
  <sheetFormatPr defaultRowHeight="16.5"/>
  <cols>
    <col min="1" max="1" width="5.75" customWidth="1"/>
  </cols>
  <sheetData>
    <row r="1" spans="1:13">
      <c r="A1" s="7"/>
      <c r="B1" s="7"/>
      <c r="C1" s="7"/>
      <c r="D1" s="14"/>
      <c r="E1" s="7"/>
      <c r="F1" s="7"/>
      <c r="G1" s="7"/>
      <c r="H1" s="7"/>
      <c r="I1" s="7"/>
      <c r="J1" s="7"/>
      <c r="K1" s="7"/>
      <c r="L1" s="7"/>
      <c r="M1" s="7"/>
    </row>
    <row r="2" spans="1:13" ht="17.25">
      <c r="A2" s="7"/>
      <c r="B2" s="9"/>
      <c r="C2" s="7"/>
      <c r="D2" s="14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27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3" t="s">
        <v>25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24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23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3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6.5"/>
  <cols>
    <col min="3" max="3" width="4.75" customWidth="1"/>
    <col min="4" max="4" width="6" style="16" customWidth="1"/>
    <col min="5" max="5" width="73.25" style="15" customWidth="1"/>
    <col min="6" max="6" width="12.5" style="15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79"/>
      <c r="E2" s="80"/>
      <c r="F2" s="80"/>
      <c r="G2" s="81"/>
    </row>
    <row r="3" spans="4:8" ht="10.15" customHeight="1"/>
    <row r="4" spans="4:8" ht="24.75" customHeight="1">
      <c r="D4" s="16" t="s">
        <v>33</v>
      </c>
      <c r="E4" s="16" t="s">
        <v>32</v>
      </c>
      <c r="F4" s="16" t="s">
        <v>31</v>
      </c>
      <c r="G4" s="15" t="s">
        <v>30</v>
      </c>
      <c r="H4" t="s">
        <v>29</v>
      </c>
    </row>
    <row r="5" spans="4:8" ht="24.75" customHeight="1">
      <c r="D5" s="20">
        <f t="shared" ref="D5:D10" si="0">ROW()-4</f>
        <v>1</v>
      </c>
      <c r="E5" s="16" t="s">
        <v>49</v>
      </c>
      <c r="F5" s="15" t="s">
        <v>56</v>
      </c>
      <c r="G5" s="17" t="str">
        <f t="shared" ref="G5:G10" si="1">HYPERLINK(H5,"바로가기")</f>
        <v>바로가기</v>
      </c>
      <c r="H5" t="s">
        <v>55</v>
      </c>
    </row>
    <row r="6" spans="4:8" ht="24.75" customHeight="1">
      <c r="D6" s="20">
        <f t="shared" si="0"/>
        <v>2</v>
      </c>
      <c r="E6" s="16" t="s">
        <v>50</v>
      </c>
      <c r="F6" s="15" t="s">
        <v>57</v>
      </c>
      <c r="G6" s="17" t="str">
        <f t="shared" si="1"/>
        <v>바로가기</v>
      </c>
      <c r="H6" t="s">
        <v>54</v>
      </c>
    </row>
    <row r="7" spans="4:8" ht="24.75" customHeight="1">
      <c r="D7" s="20">
        <f t="shared" si="0"/>
        <v>3</v>
      </c>
      <c r="E7" s="16" t="s">
        <v>51</v>
      </c>
      <c r="F7" s="15" t="s">
        <v>52</v>
      </c>
      <c r="G7" s="17" t="str">
        <f t="shared" si="1"/>
        <v>바로가기</v>
      </c>
      <c r="H7" t="s">
        <v>53</v>
      </c>
    </row>
    <row r="8" spans="4:8" ht="24.75" customHeight="1">
      <c r="D8" s="20">
        <f t="shared" si="0"/>
        <v>4</v>
      </c>
      <c r="E8" s="19" t="s">
        <v>59</v>
      </c>
      <c r="F8" s="18" t="s">
        <v>62</v>
      </c>
      <c r="G8" s="17" t="str">
        <f t="shared" si="1"/>
        <v>바로가기</v>
      </c>
      <c r="H8" s="21" t="s">
        <v>58</v>
      </c>
    </row>
    <row r="9" spans="4:8" ht="24.75" customHeight="1">
      <c r="D9" s="20">
        <f t="shared" si="0"/>
        <v>5</v>
      </c>
      <c r="E9" s="19" t="s">
        <v>60</v>
      </c>
      <c r="F9" s="18" t="s">
        <v>28</v>
      </c>
      <c r="G9" s="17" t="str">
        <f t="shared" si="1"/>
        <v>바로가기</v>
      </c>
      <c r="H9" t="s">
        <v>64</v>
      </c>
    </row>
    <row r="10" spans="4:8" ht="24.75" customHeight="1">
      <c r="D10" s="20">
        <f t="shared" si="0"/>
        <v>6</v>
      </c>
      <c r="E10" s="19" t="s">
        <v>61</v>
      </c>
      <c r="F10" s="18" t="s">
        <v>63</v>
      </c>
      <c r="G10" s="17" t="str">
        <f t="shared" si="1"/>
        <v>바로가기</v>
      </c>
      <c r="H10" t="s">
        <v>65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topLeftCell="A16" zoomScaleNormal="100" workbookViewId="0">
      <selection activeCell="C28" sqref="C28:L28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4" ht="177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4" spans="1:14" ht="38.450000000000003" customHeight="1">
      <c r="A4" s="83" t="s">
        <v>48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6" spans="1:14" ht="47.45" customHeight="1">
      <c r="C6" s="24" t="s">
        <v>47</v>
      </c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4" ht="19.149999999999999" customHeight="1">
      <c r="C7" s="27" t="s">
        <v>46</v>
      </c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4"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  <row r="9" spans="1:14" ht="138" customHeight="1"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4"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3" spans="1:14" ht="47.45" customHeight="1">
      <c r="C13" s="24" t="s">
        <v>45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149999999999999" customHeight="1">
      <c r="C14" s="23" t="s">
        <v>44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4" ht="138" customHeight="1"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3:13"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20" spans="3:13" ht="47.45" customHeight="1">
      <c r="C20" s="24" t="s">
        <v>43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3:13" ht="19.149999999999999" customHeight="1">
      <c r="C21" s="26" t="s">
        <v>42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3:13"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3:13" ht="138" customHeight="1"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3:13"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7" spans="3:13" ht="47.45" customHeight="1">
      <c r="C27" s="24" t="s">
        <v>41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3:13" ht="43.15" customHeight="1">
      <c r="C28" s="84" t="s">
        <v>40</v>
      </c>
      <c r="D28" s="84"/>
      <c r="E28" s="84"/>
      <c r="F28" s="84"/>
      <c r="G28" s="84"/>
      <c r="H28" s="84"/>
      <c r="I28" s="84"/>
      <c r="J28" s="84"/>
      <c r="K28" s="84"/>
      <c r="L28" s="84"/>
      <c r="M28" s="25"/>
    </row>
    <row r="29" spans="3:13"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3:13" ht="128.44999999999999" customHeight="1"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3:13"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4" spans="3:13" ht="47.45" customHeight="1">
      <c r="C34" s="24" t="s">
        <v>39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3:13" ht="19.149999999999999" customHeight="1">
      <c r="C35" s="23" t="s">
        <v>38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3:13"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  <row r="37" spans="3:13" ht="138" customHeight="1"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  <row r="38" spans="3:13"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41" spans="3:13" ht="47.45" customHeight="1">
      <c r="C41" s="24" t="s">
        <v>37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3:13" ht="19.149999999999999" customHeight="1">
      <c r="C42" s="23" t="s">
        <v>36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3:13"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3:13" ht="138" customHeight="1"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3:13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8" spans="3:13" ht="47.45" customHeight="1">
      <c r="C48" s="24" t="s">
        <v>35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3:13" ht="19.149999999999999" customHeight="1">
      <c r="C49" s="23" t="s">
        <v>34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3:13"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3:13" ht="138" customHeight="1"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3:13"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19"/>
  <sheetViews>
    <sheetView showGridLines="0" tabSelected="1" topLeftCell="C1" zoomScale="130" zoomScaleNormal="130" workbookViewId="0">
      <selection activeCell="I11" sqref="I11"/>
    </sheetView>
  </sheetViews>
  <sheetFormatPr defaultColWidth="9" defaultRowHeight="18.75" customHeight="1"/>
  <cols>
    <col min="1" max="1" width="2.75" style="1" customWidth="1"/>
    <col min="2" max="2" width="11.5" style="1" customWidth="1"/>
    <col min="3" max="3" width="6" style="1" customWidth="1"/>
    <col min="4" max="4" width="3.25" style="1" customWidth="1"/>
    <col min="5" max="5" width="15.125" style="1" customWidth="1"/>
    <col min="6" max="6" width="8" style="1" customWidth="1"/>
    <col min="7" max="7" width="11.25" style="1" customWidth="1"/>
    <col min="8" max="8" width="3.125" style="1" customWidth="1"/>
    <col min="9" max="9" width="20.75" style="3" customWidth="1"/>
    <col min="10" max="10" width="12.25" style="3" customWidth="1"/>
    <col min="11" max="11" width="10.625" style="10" customWidth="1"/>
    <col min="12" max="12" width="3.25" style="10" customWidth="1"/>
    <col min="13" max="13" width="9" style="10" customWidth="1"/>
    <col min="14" max="14" width="9" style="10"/>
    <col min="15" max="15" width="3.1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2"/>
      <c r="J1" s="42"/>
      <c r="K1" s="46"/>
      <c r="L1" s="46"/>
      <c r="M1" s="46"/>
      <c r="N1" s="46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2"/>
      <c r="J2" s="42"/>
      <c r="K2" s="46"/>
      <c r="L2" s="46"/>
      <c r="M2" s="46"/>
      <c r="N2" s="46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2"/>
      <c r="J3" s="42"/>
      <c r="K3" s="46"/>
      <c r="L3" s="46"/>
      <c r="M3" s="46"/>
      <c r="N3" s="46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2"/>
      <c r="J4" s="42"/>
      <c r="K4" s="46"/>
      <c r="L4" s="46"/>
      <c r="M4" s="46"/>
      <c r="N4" s="46"/>
    </row>
    <row r="5" spans="1:21" s="4" customFormat="1" ht="21.75" customHeight="1">
      <c r="B5" s="5" t="s">
        <v>1</v>
      </c>
      <c r="I5" s="43"/>
      <c r="J5" s="43"/>
      <c r="K5" s="47"/>
      <c r="L5" s="47"/>
      <c r="M5" s="47"/>
      <c r="N5" s="47"/>
      <c r="P5" s="4" t="s">
        <v>168</v>
      </c>
    </row>
    <row r="6" spans="1:21" ht="6.6" customHeight="1"/>
    <row r="7" spans="1:21" ht="19.899999999999999" customHeight="1">
      <c r="J7" s="73" t="s">
        <v>151</v>
      </c>
      <c r="K7" s="73"/>
      <c r="P7" s="73" t="s">
        <v>152</v>
      </c>
    </row>
    <row r="8" spans="1:21" ht="8.4499999999999993" customHeight="1"/>
    <row r="9" spans="1:21" s="2" customFormat="1" ht="18.75" customHeight="1">
      <c r="B9" s="30" t="s">
        <v>69</v>
      </c>
      <c r="C9" s="31"/>
      <c r="E9" s="36" t="s">
        <v>70</v>
      </c>
      <c r="F9" s="37" t="s">
        <v>162</v>
      </c>
      <c r="G9" s="38"/>
      <c r="I9" s="44" t="s">
        <v>135</v>
      </c>
      <c r="J9" s="44" t="s">
        <v>136</v>
      </c>
      <c r="K9" s="44" t="s">
        <v>137</v>
      </c>
      <c r="M9" s="44" t="s">
        <v>137</v>
      </c>
      <c r="N9" s="44" t="s">
        <v>150</v>
      </c>
      <c r="P9" s="44" t="s">
        <v>91</v>
      </c>
      <c r="Q9" s="44" t="s">
        <v>87</v>
      </c>
      <c r="R9" s="44" t="s">
        <v>88</v>
      </c>
      <c r="S9" s="44" t="s">
        <v>89</v>
      </c>
      <c r="T9" s="44" t="s">
        <v>90</v>
      </c>
      <c r="U9" s="48" t="s">
        <v>92</v>
      </c>
    </row>
    <row r="10" spans="1:21" s="2" customFormat="1" ht="18.75" customHeight="1">
      <c r="B10" s="32" t="s">
        <v>160</v>
      </c>
      <c r="C10" s="33"/>
      <c r="E10" s="39" t="s">
        <v>71</v>
      </c>
      <c r="F10" s="2" t="s">
        <v>163</v>
      </c>
      <c r="G10" s="40"/>
      <c r="I10" s="29" t="s">
        <v>127</v>
      </c>
      <c r="K10" s="29" t="str" cm="1">
        <f t="array" ref="K10:K17">_xlfn.LET(_xlpm.국가번호,_xlfn.TEXTBEFORE(I10:I17," "),
_xlpm.국가, _xlfn.XLOOKUP(_xlpm.국가번호,M10:M15,N10:N15),_xlpm.국가번호&amp;_xlpm.국가)</f>
        <v>(+82)한국</v>
      </c>
      <c r="M10" s="29" t="s">
        <v>138</v>
      </c>
      <c r="N10" s="29" t="s">
        <v>139</v>
      </c>
      <c r="P10" s="29" t="s">
        <v>77</v>
      </c>
      <c r="Q10" s="45">
        <v>27</v>
      </c>
      <c r="R10" s="45">
        <v>32</v>
      </c>
      <c r="S10" s="45">
        <v>45</v>
      </c>
      <c r="T10" s="41">
        <f>_xlfn.LET(_xlpm.합계,SUM(Q10:S10),IF(_xlpm.합계&gt;=100,_xlpm.합계*1.1,_xlpm.합계))</f>
        <v>114.4</v>
      </c>
      <c r="U10" s="41">
        <f>IF(SUM(Q10:S10)&gt;=100, SUM(Q10:S10)*1.1, SUM(Q10:S10))</f>
        <v>114.4</v>
      </c>
    </row>
    <row r="11" spans="1:21" s="2" customFormat="1" ht="18.75" customHeight="1">
      <c r="B11" s="34" t="s">
        <v>161</v>
      </c>
      <c r="C11" s="35"/>
      <c r="E11" s="90" t="s">
        <v>72</v>
      </c>
      <c r="F11" s="91"/>
      <c r="G11" s="92"/>
      <c r="I11" s="29" t="s">
        <v>128</v>
      </c>
      <c r="K11" s="29" t="str">
        <v>(+1)미국</v>
      </c>
      <c r="M11" s="29" t="s">
        <v>140</v>
      </c>
      <c r="N11" s="29" t="s">
        <v>141</v>
      </c>
      <c r="P11" s="29" t="s">
        <v>79</v>
      </c>
      <c r="Q11" s="45">
        <v>20</v>
      </c>
      <c r="R11" s="45">
        <v>30</v>
      </c>
      <c r="S11" s="45">
        <v>44</v>
      </c>
      <c r="T11" s="41">
        <f t="shared" ref="T11:T17" si="0">_xlfn.LET(_xlpm.합계,SUM(Q11:S11),IF(_xlpm.합계&gt;=100,_xlpm.합계*1.1,_xlpm.합계))</f>
        <v>94</v>
      </c>
    </row>
    <row r="12" spans="1:21" s="2" customFormat="1" ht="18.600000000000001" customHeight="1">
      <c r="E12" s="93"/>
      <c r="F12" s="94"/>
      <c r="G12" s="95"/>
      <c r="I12" s="29" t="s">
        <v>129</v>
      </c>
      <c r="K12" s="29" t="str">
        <v>(+81)일본</v>
      </c>
      <c r="M12" s="29" t="s">
        <v>142</v>
      </c>
      <c r="N12" s="29" t="s">
        <v>143</v>
      </c>
      <c r="P12" s="29" t="s">
        <v>84</v>
      </c>
      <c r="Q12" s="45">
        <v>37</v>
      </c>
      <c r="R12" s="45">
        <v>39</v>
      </c>
      <c r="S12" s="45">
        <v>23</v>
      </c>
      <c r="T12" s="41">
        <f t="shared" si="0"/>
        <v>99</v>
      </c>
    </row>
    <row r="13" spans="1:21" s="2" customFormat="1" ht="18.75" customHeight="1">
      <c r="B13" s="85">
        <f>_xlfn.LET(_xlpm.a,1,_xlpm.b,2,_xlpm.a+_xlpm.b)</f>
        <v>3</v>
      </c>
      <c r="C13" s="86"/>
      <c r="F13" s="2">
        <v>10000</v>
      </c>
      <c r="G13" s="2">
        <v>20000</v>
      </c>
      <c r="I13" s="29" t="s">
        <v>130</v>
      </c>
      <c r="K13" s="29" t="str">
        <v>(+86)중국</v>
      </c>
      <c r="M13" s="29" t="s">
        <v>144</v>
      </c>
      <c r="N13" s="29" t="s">
        <v>145</v>
      </c>
      <c r="P13" s="29" t="s">
        <v>80</v>
      </c>
      <c r="Q13" s="45">
        <v>22</v>
      </c>
      <c r="R13" s="45">
        <v>45</v>
      </c>
      <c r="S13" s="45">
        <v>33</v>
      </c>
      <c r="T13" s="41">
        <f t="shared" si="0"/>
        <v>110.00000000000001</v>
      </c>
    </row>
    <row r="14" spans="1:21" s="2" customFormat="1" ht="18.75" customHeight="1">
      <c r="B14" s="85">
        <f>_xlfn.LET(_xlpm.a,1,_xlpm.b,2,_xlpm.c,3,_xlpm.a+_xlpm.b+_xlpm.c)</f>
        <v>6</v>
      </c>
      <c r="C14" s="86"/>
      <c r="E14" s="87">
        <f>_xlfn.LET(_xlpm.View1,F13,_xlpm.View3,G13,_xlpm.View3*(2+0.2*(_xlpm.View3/_xlpm.View1)+1.8*(_xlpm.View1/_xlpm.View3)+3*(_xlpm.View3/_xlpm.View1)))</f>
        <v>186000</v>
      </c>
      <c r="F14" s="88"/>
      <c r="G14" s="89"/>
      <c r="I14" s="29" t="s">
        <v>131</v>
      </c>
      <c r="K14" s="29" t="str">
        <v>(+49)독일</v>
      </c>
      <c r="M14" s="29" t="s">
        <v>146</v>
      </c>
      <c r="N14" s="29" t="s">
        <v>147</v>
      </c>
      <c r="P14" s="29" t="s">
        <v>85</v>
      </c>
      <c r="Q14" s="45">
        <v>39</v>
      </c>
      <c r="R14" s="45">
        <v>43</v>
      </c>
      <c r="S14" s="45">
        <v>35</v>
      </c>
      <c r="T14" s="41">
        <f t="shared" si="0"/>
        <v>128.70000000000002</v>
      </c>
    </row>
    <row r="15" spans="1:21" s="2" customFormat="1" ht="18.75" customHeight="1">
      <c r="F15" s="2" t="s">
        <v>164</v>
      </c>
      <c r="I15" s="29" t="s">
        <v>132</v>
      </c>
      <c r="K15" s="29" t="str">
        <v>(+65)싱가포르</v>
      </c>
      <c r="M15" s="29" t="s">
        <v>148</v>
      </c>
      <c r="N15" s="29" t="s">
        <v>149</v>
      </c>
      <c r="P15" s="29" t="s">
        <v>81</v>
      </c>
      <c r="Q15" s="45">
        <v>43</v>
      </c>
      <c r="R15" s="45">
        <v>40</v>
      </c>
      <c r="S15" s="45">
        <v>31</v>
      </c>
      <c r="T15" s="41">
        <f t="shared" si="0"/>
        <v>125.4</v>
      </c>
    </row>
    <row r="16" spans="1:21" s="2" customFormat="1" ht="18.75" customHeight="1">
      <c r="I16" s="29" t="s">
        <v>133</v>
      </c>
      <c r="K16" s="29" t="str">
        <v>(+82)한국</v>
      </c>
      <c r="M16" s="3"/>
      <c r="N16" s="3"/>
      <c r="P16" s="29" t="s">
        <v>86</v>
      </c>
      <c r="Q16" s="45">
        <v>20</v>
      </c>
      <c r="R16" s="45">
        <v>43</v>
      </c>
      <c r="S16" s="45">
        <v>28</v>
      </c>
      <c r="T16" s="41">
        <f t="shared" si="0"/>
        <v>91</v>
      </c>
    </row>
    <row r="17" spans="9:20" s="2" customFormat="1" ht="18.75" customHeight="1">
      <c r="I17" s="29" t="s">
        <v>134</v>
      </c>
      <c r="K17" s="29" t="str">
        <v>(+1)미국</v>
      </c>
      <c r="M17" s="10"/>
      <c r="N17" s="10"/>
      <c r="P17" s="29" t="s">
        <v>83</v>
      </c>
      <c r="Q17" s="45">
        <v>22</v>
      </c>
      <c r="R17" s="45">
        <v>40</v>
      </c>
      <c r="S17" s="45">
        <v>36</v>
      </c>
      <c r="T17" s="41">
        <f t="shared" si="0"/>
        <v>98</v>
      </c>
    </row>
    <row r="18" spans="9:20" s="2" customFormat="1" ht="18.75" customHeight="1">
      <c r="I18" s="3"/>
      <c r="J18" s="3" t="s">
        <v>165</v>
      </c>
      <c r="K18" s="3"/>
      <c r="L18" s="3"/>
      <c r="M18" s="10"/>
      <c r="N18" s="10"/>
    </row>
    <row r="19" spans="9:20" ht="18.75" customHeight="1">
      <c r="J19" s="3" t="s">
        <v>166</v>
      </c>
      <c r="K19" s="3"/>
    </row>
  </sheetData>
  <mergeCells count="4">
    <mergeCell ref="B13:C13"/>
    <mergeCell ref="E14:G14"/>
    <mergeCell ref="E11:G12"/>
    <mergeCell ref="B14:C14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I34"/>
  <sheetViews>
    <sheetView showGridLines="0" zoomScale="130" zoomScaleNormal="130" workbookViewId="0">
      <selection activeCell="H10" sqref="H10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1" bestFit="1" customWidth="1"/>
    <col min="5" max="5" width="8.25" style="1" customWidth="1"/>
    <col min="6" max="6" width="9.5" style="3" customWidth="1"/>
    <col min="7" max="7" width="24.25" style="3" customWidth="1"/>
    <col min="8" max="8" width="12.625" style="1" customWidth="1"/>
    <col min="9" max="9" width="9" style="1" customWidth="1"/>
    <col min="10" max="16384" width="9" style="1"/>
  </cols>
  <sheetData>
    <row r="1" spans="1:9" s="6" customFormat="1" ht="6.75" customHeight="1">
      <c r="A1" s="7"/>
      <c r="B1" s="7"/>
      <c r="C1" s="7"/>
      <c r="D1" s="7"/>
      <c r="E1" s="7"/>
      <c r="F1" s="42"/>
      <c r="G1" s="42"/>
      <c r="H1" s="7"/>
      <c r="I1" s="7"/>
    </row>
    <row r="2" spans="1:9" s="6" customFormat="1" ht="18.75" customHeight="1">
      <c r="A2" s="7"/>
      <c r="B2" s="9" t="s">
        <v>9</v>
      </c>
      <c r="C2" s="7"/>
      <c r="D2" s="7"/>
      <c r="E2" s="7"/>
      <c r="F2" s="42"/>
      <c r="G2" s="42"/>
      <c r="H2" s="7"/>
      <c r="I2" s="7"/>
    </row>
    <row r="3" spans="1:9" s="6" customFormat="1" ht="15" customHeight="1">
      <c r="A3" s="7"/>
      <c r="B3" s="8" t="s">
        <v>8</v>
      </c>
      <c r="C3" s="7"/>
      <c r="D3" s="7"/>
      <c r="E3" s="7"/>
      <c r="F3" s="42"/>
      <c r="G3" s="42"/>
      <c r="H3" s="7"/>
      <c r="I3" s="7"/>
    </row>
    <row r="4" spans="1:9" s="6" customFormat="1" ht="4.5" customHeight="1">
      <c r="A4" s="7"/>
      <c r="B4" s="8"/>
      <c r="C4" s="7"/>
      <c r="D4" s="7"/>
      <c r="E4" s="7"/>
      <c r="F4" s="42"/>
      <c r="G4" s="42"/>
      <c r="H4" s="7"/>
      <c r="I4" s="7"/>
    </row>
    <row r="5" spans="1:9" s="4" customFormat="1" ht="21.75" customHeight="1">
      <c r="B5" s="5" t="s">
        <v>7</v>
      </c>
      <c r="F5" s="63" t="s">
        <v>167</v>
      </c>
      <c r="G5" s="43"/>
    </row>
    <row r="6" spans="1:9" ht="12" customHeight="1"/>
    <row r="7" spans="1:9" ht="19.899999999999999" customHeight="1">
      <c r="G7" s="49" t="s">
        <v>158</v>
      </c>
    </row>
    <row r="8" spans="1:9" ht="9" customHeight="1"/>
    <row r="9" spans="1:9" ht="18.75" customHeight="1">
      <c r="B9" s="44" t="s">
        <v>6</v>
      </c>
      <c r="C9" s="44" t="s">
        <v>5</v>
      </c>
      <c r="D9" s="44" t="s">
        <v>4</v>
      </c>
      <c r="F9" s="44" t="s">
        <v>66</v>
      </c>
      <c r="G9" s="44" t="s">
        <v>67</v>
      </c>
      <c r="H9" s="44" t="s">
        <v>68</v>
      </c>
    </row>
    <row r="10" spans="1:9" ht="18.75" customHeight="1">
      <c r="B10" s="50">
        <v>1</v>
      </c>
      <c r="C10" s="50">
        <v>2</v>
      </c>
      <c r="D10" s="50" cm="1">
        <f t="array" ref="D10">MYSUM(B10,C10)</f>
        <v>3</v>
      </c>
      <c r="F10" s="29" t="s">
        <v>77</v>
      </c>
      <c r="G10" s="29" t="s">
        <v>73</v>
      </c>
      <c r="H10" s="3" t="str" cm="1">
        <f t="array" ref="H10:H16">FINDGENDER(G10:G16)</f>
        <v>남성</v>
      </c>
      <c r="I10" s="1" t="str">
        <f>IF(ISODD(MID(G10,8,1)),"남성","여성")</f>
        <v>남성</v>
      </c>
    </row>
    <row r="11" spans="1:9" ht="18.75" customHeight="1">
      <c r="B11" s="51">
        <v>8</v>
      </c>
      <c r="C11" s="51">
        <v>9</v>
      </c>
      <c r="D11" s="50" cm="1">
        <f t="array" ref="D11">MYSUM(B11,C11)</f>
        <v>17</v>
      </c>
      <c r="F11" s="29" t="s">
        <v>79</v>
      </c>
      <c r="G11" s="29" t="s">
        <v>157</v>
      </c>
      <c r="H11" s="29" t="str">
        <v>남성</v>
      </c>
      <c r="I11" s="1" t="str">
        <f t="shared" ref="I11:I16" si="0">IF(ISODD(MID(G11,8,1)),"남성","여성")</f>
        <v>남성</v>
      </c>
    </row>
    <row r="12" spans="1:9" ht="18.75" customHeight="1">
      <c r="B12" s="50">
        <v>4</v>
      </c>
      <c r="C12" s="50">
        <v>10</v>
      </c>
      <c r="D12" s="50" cm="1">
        <f t="array" ref="D12">MYSUM(B12,C12)</f>
        <v>14</v>
      </c>
      <c r="F12" s="29" t="s">
        <v>78</v>
      </c>
      <c r="G12" s="29" t="s">
        <v>74</v>
      </c>
      <c r="H12" s="29" t="str">
        <v>여성</v>
      </c>
      <c r="I12" s="1" t="str">
        <f t="shared" si="0"/>
        <v>여성</v>
      </c>
    </row>
    <row r="13" spans="1:9" ht="18.75" customHeight="1">
      <c r="B13" s="51">
        <v>7</v>
      </c>
      <c r="C13" s="51">
        <v>10</v>
      </c>
      <c r="D13" s="50" cm="1">
        <f t="array" ref="D13">MYSUM(B13,C13)</f>
        <v>17</v>
      </c>
      <c r="F13" s="29" t="s">
        <v>80</v>
      </c>
      <c r="G13" s="29" t="s">
        <v>155</v>
      </c>
      <c r="H13" s="29" t="str">
        <v>여성</v>
      </c>
      <c r="I13" s="1" t="str">
        <f t="shared" si="0"/>
        <v>여성</v>
      </c>
    </row>
    <row r="14" spans="1:9" ht="18.75" customHeight="1">
      <c r="B14" s="50">
        <v>1</v>
      </c>
      <c r="C14" s="50">
        <v>10</v>
      </c>
      <c r="D14" s="50" cm="1">
        <f t="array" ref="D14">MYSUM(B14,C14)</f>
        <v>11</v>
      </c>
      <c r="F14" s="29" t="s">
        <v>82</v>
      </c>
      <c r="G14" s="29" t="s">
        <v>75</v>
      </c>
      <c r="H14" s="29" t="str">
        <v>여성</v>
      </c>
      <c r="I14" s="1" t="str">
        <f t="shared" si="0"/>
        <v>여성</v>
      </c>
    </row>
    <row r="15" spans="1:9" ht="18.75" customHeight="1">
      <c r="C15" s="75" t="s">
        <v>169</v>
      </c>
      <c r="D15" s="1">
        <f>SUM(B10,C10)</f>
        <v>3</v>
      </c>
      <c r="F15" s="29" t="s">
        <v>81</v>
      </c>
      <c r="G15" s="29" t="s">
        <v>156</v>
      </c>
      <c r="H15" s="29" t="str">
        <v>남성</v>
      </c>
      <c r="I15" s="1" t="str">
        <f t="shared" si="0"/>
        <v>남성</v>
      </c>
    </row>
    <row r="16" spans="1:9" ht="18.75" customHeight="1">
      <c r="F16" s="29" t="s">
        <v>83</v>
      </c>
      <c r="G16" s="29" t="s">
        <v>76</v>
      </c>
      <c r="H16" s="29" t="str">
        <v>남성</v>
      </c>
      <c r="I16" s="1" t="str">
        <f t="shared" si="0"/>
        <v>남성</v>
      </c>
    </row>
    <row r="17" spans="2:8" ht="18.75" customHeight="1">
      <c r="B17" s="44" t="s">
        <v>153</v>
      </c>
      <c r="C17" s="44" t="s">
        <v>154</v>
      </c>
    </row>
    <row r="18" spans="2:8" ht="18.75" customHeight="1">
      <c r="B18" s="74">
        <v>2</v>
      </c>
      <c r="C18" s="74" cm="1">
        <f t="array" ref="C18">SQ(B18)</f>
        <v>4</v>
      </c>
      <c r="D18" s="1" t="s">
        <v>170</v>
      </c>
    </row>
    <row r="19" spans="2:8" ht="18.75" customHeight="1">
      <c r="B19" s="74">
        <v>7</v>
      </c>
      <c r="C19" s="74" cm="1">
        <f t="array" ref="C19">SQ(B19)</f>
        <v>49</v>
      </c>
      <c r="D19" s="1" t="s">
        <v>171</v>
      </c>
    </row>
    <row r="20" spans="2:8" ht="18.75" customHeight="1">
      <c r="B20" s="74">
        <v>9</v>
      </c>
      <c r="C20" s="74" cm="1">
        <f t="array" ref="C20">SQ(B20)</f>
        <v>81</v>
      </c>
      <c r="D20" s="1" cm="1">
        <f t="array" ref="D20">_xlfn.LAMBDA(_xlpm.값1,_xlpm.값1*_xlpm.값1)(2)</f>
        <v>4</v>
      </c>
      <c r="F20" s="71"/>
      <c r="G20" s="71"/>
    </row>
    <row r="21" spans="2:8" ht="18.75" customHeight="1">
      <c r="F21" s="72"/>
      <c r="G21" s="72"/>
      <c r="H21" s="72"/>
    </row>
    <row r="22" spans="2:8" ht="18.75" customHeight="1">
      <c r="F22" s="72"/>
      <c r="G22" s="72"/>
      <c r="H22" s="72"/>
    </row>
    <row r="23" spans="2:8" ht="18.75" customHeight="1">
      <c r="F23" s="72"/>
      <c r="G23" s="72"/>
      <c r="H23" s="72"/>
    </row>
    <row r="24" spans="2:8" ht="18.75" customHeight="1">
      <c r="F24" s="72"/>
      <c r="G24" s="72"/>
      <c r="H24" s="72"/>
    </row>
    <row r="25" spans="2:8" ht="18.75" customHeight="1">
      <c r="F25" s="72"/>
      <c r="G25" s="72"/>
      <c r="H25" s="72"/>
    </row>
    <row r="26" spans="2:8" ht="18.75" customHeight="1">
      <c r="F26" s="72"/>
      <c r="G26" s="72"/>
      <c r="H26" s="72"/>
    </row>
    <row r="27" spans="2:8" ht="18.75" customHeight="1">
      <c r="F27" s="72"/>
      <c r="G27" s="72"/>
      <c r="H27" s="72"/>
    </row>
    <row r="28" spans="2:8" ht="18.75" customHeight="1">
      <c r="F28" s="72"/>
      <c r="G28" s="72"/>
      <c r="H28" s="72"/>
    </row>
    <row r="29" spans="2:8" ht="18.75" customHeight="1">
      <c r="F29" s="72"/>
      <c r="G29" s="72"/>
      <c r="H29" s="72"/>
    </row>
    <row r="30" spans="2:8" ht="18.75" customHeight="1">
      <c r="F30" s="72"/>
      <c r="G30" s="72"/>
      <c r="H30" s="72"/>
    </row>
    <row r="31" spans="2:8" ht="18.75" customHeight="1">
      <c r="F31" s="72"/>
      <c r="G31" s="72"/>
      <c r="H31" s="72"/>
    </row>
    <row r="32" spans="2:8" ht="18.75" customHeight="1">
      <c r="F32" s="72"/>
      <c r="G32" s="72"/>
      <c r="H32" s="72"/>
    </row>
    <row r="33" spans="6:8" ht="18.75" customHeight="1">
      <c r="F33" s="72"/>
      <c r="G33" s="72"/>
      <c r="H33" s="72"/>
    </row>
    <row r="34" spans="6:8" ht="18.75" customHeight="1">
      <c r="F34" s="72"/>
      <c r="G34" s="72"/>
      <c r="H34" s="72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18"/>
  <sheetViews>
    <sheetView showGridLines="0" zoomScale="130" zoomScaleNormal="130" workbookViewId="0">
      <selection activeCell="C17" sqref="C17"/>
    </sheetView>
  </sheetViews>
  <sheetFormatPr defaultColWidth="9" defaultRowHeight="18.75" customHeight="1"/>
  <cols>
    <col min="1" max="1" width="3.125" style="1" customWidth="1"/>
    <col min="2" max="2" width="21.5" style="1" customWidth="1"/>
    <col min="3" max="3" width="23.25" style="54" customWidth="1"/>
    <col min="4" max="4" width="27.625" style="1" customWidth="1"/>
    <col min="5" max="5" width="4.375" style="1" customWidth="1"/>
    <col min="6" max="6" width="14.875" style="3" customWidth="1"/>
    <col min="7" max="7" width="23.125" style="1" customWidth="1"/>
    <col min="8" max="16384" width="9" style="1"/>
  </cols>
  <sheetData>
    <row r="1" spans="1:7" s="6" customFormat="1" ht="6.75" customHeight="1">
      <c r="A1" s="7"/>
      <c r="B1" s="7"/>
      <c r="C1" s="52"/>
      <c r="F1" s="58"/>
    </row>
    <row r="2" spans="1:7" s="6" customFormat="1" ht="18.75" customHeight="1">
      <c r="A2" s="7"/>
      <c r="B2" s="9" t="s">
        <v>12</v>
      </c>
      <c r="C2" s="52"/>
      <c r="F2" s="58"/>
    </row>
    <row r="3" spans="1:7" s="6" customFormat="1" ht="15" customHeight="1">
      <c r="A3" s="7"/>
      <c r="B3" s="8" t="s">
        <v>11</v>
      </c>
      <c r="C3" s="52"/>
      <c r="F3" s="58"/>
    </row>
    <row r="4" spans="1:7" s="6" customFormat="1" ht="4.5" customHeight="1">
      <c r="A4" s="7"/>
      <c r="B4" s="8"/>
      <c r="C4" s="52"/>
      <c r="F4" s="58"/>
    </row>
    <row r="5" spans="1:7" s="4" customFormat="1" ht="21.75" customHeight="1">
      <c r="B5" s="5" t="s">
        <v>10</v>
      </c>
      <c r="C5" s="53"/>
      <c r="F5" s="43"/>
    </row>
    <row r="6" spans="1:7" ht="9.6" customHeight="1"/>
    <row r="7" spans="1:7" ht="19.899999999999999" customHeight="1">
      <c r="G7" s="61" t="s">
        <v>108</v>
      </c>
    </row>
    <row r="8" spans="1:7" ht="10.9" customHeight="1"/>
    <row r="9" spans="1:7" s="10" customFormat="1" ht="18.600000000000001" customHeight="1">
      <c r="B9" s="12" t="s">
        <v>93</v>
      </c>
      <c r="C9" s="12" t="s">
        <v>94</v>
      </c>
      <c r="D9" s="12" t="s">
        <v>97</v>
      </c>
      <c r="F9" s="55" t="s">
        <v>103</v>
      </c>
      <c r="G9" s="12" t="s">
        <v>104</v>
      </c>
    </row>
    <row r="10" spans="1:7" ht="18.600000000000001" customHeight="1">
      <c r="B10" s="11" t="s">
        <v>95</v>
      </c>
      <c r="C10" s="50">
        <v>45752</v>
      </c>
      <c r="D10" s="11" t="str">
        <f>B10&amp;"("&amp;TEXT(C10,"yyyy-mm-dd (aaa)")&amp;")"</f>
        <v>여의도 벚꽃축제(2025-04-05 (토))</v>
      </c>
      <c r="F10" s="56">
        <v>1069349805</v>
      </c>
      <c r="G10" s="11" t="str" cm="1">
        <f t="array" ref="G10">PhoneNo(F10)</f>
        <v>010-6934-9805</v>
      </c>
    </row>
    <row r="11" spans="1:7" ht="18.600000000000001" customHeight="1">
      <c r="B11" s="11" t="s">
        <v>96</v>
      </c>
      <c r="C11" s="11">
        <v>45839</v>
      </c>
      <c r="D11" s="11" t="str">
        <f>B11&amp;"("&amp;TEXT(C11,"yyyy-mm-dd (aaa)")&amp;")"</f>
        <v>남산 한옥마을 축제(2025-07-01 (화))</v>
      </c>
      <c r="F11" s="57" t="s">
        <v>105</v>
      </c>
      <c r="G11" s="11" t="str" cm="1">
        <f t="array" ref="G11">PhoneNo(F11)</f>
        <v>010-1640-8090</v>
      </c>
    </row>
    <row r="12" spans="1:7" ht="18.600000000000001" customHeight="1">
      <c r="F12" s="41">
        <v>1088824767</v>
      </c>
      <c r="G12" s="11" t="str" cm="1">
        <f t="array" ref="G12">PhoneNo(F12)</f>
        <v>010-8882-4767</v>
      </c>
    </row>
    <row r="13" spans="1:7" ht="18.600000000000001" customHeight="1">
      <c r="B13" s="12" t="s">
        <v>98</v>
      </c>
      <c r="C13" s="12" t="s">
        <v>99</v>
      </c>
      <c r="D13" s="12" t="s">
        <v>102</v>
      </c>
      <c r="F13" s="41" t="s">
        <v>106</v>
      </c>
      <c r="G13" s="11" t="str" cm="1">
        <f t="array" ref="G13">PhoneNo(F13)</f>
        <v>010-1525-9752</v>
      </c>
    </row>
    <row r="14" spans="1:7" ht="18.75" customHeight="1">
      <c r="B14" s="11" t="s">
        <v>101</v>
      </c>
      <c r="C14" s="77">
        <v>374000</v>
      </c>
      <c r="D14" s="11" t="str">
        <f>B14&amp;" ("&amp;TEXT(C14,"#,##0원")&amp;")"</f>
        <v>에어팟 프로 2 (374,000원)</v>
      </c>
      <c r="F14" s="60">
        <v>1034277676</v>
      </c>
      <c r="G14" s="11" t="str" cm="1">
        <f t="array" ref="G14">PhoneNo(F14)</f>
        <v>010-3427-7676</v>
      </c>
    </row>
    <row r="15" spans="1:7" ht="18.75" customHeight="1">
      <c r="B15" s="11" t="s">
        <v>100</v>
      </c>
      <c r="C15" s="76">
        <v>32000</v>
      </c>
      <c r="D15" s="11" t="str">
        <f>B15&amp;" ("&amp;TEXT(C15,"#,##0원")&amp;")"</f>
        <v>아이폰 케이스 (32,000원)</v>
      </c>
      <c r="F15" s="60" t="s">
        <v>107</v>
      </c>
      <c r="G15" s="11" t="str" cm="1">
        <f t="array" ref="G15">PhoneNo(F15)</f>
        <v>010-9391-6819</v>
      </c>
    </row>
    <row r="16" spans="1:7" ht="18.75" customHeight="1">
      <c r="C16" s="1"/>
    </row>
    <row r="18" spans="2:3" ht="18.75" customHeight="1">
      <c r="B18" s="1" t="s">
        <v>173</v>
      </c>
      <c r="C18" s="54" t="s">
        <v>172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M37"/>
  <sheetViews>
    <sheetView showGridLines="0" zoomScaleNormal="100" workbookViewId="0">
      <selection activeCell="A10" sqref="A10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5" width="10.875" style="1" customWidth="1"/>
    <col min="6" max="7" width="8.875" style="1" customWidth="1"/>
    <col min="8" max="8" width="50.25" style="64" customWidth="1"/>
    <col min="9" max="9" width="4.375" style="1" customWidth="1"/>
    <col min="10" max="10" width="18.25" style="1" customWidth="1"/>
    <col min="11" max="11" width="9.75" style="1" customWidth="1"/>
    <col min="12" max="16384" width="9" style="1"/>
  </cols>
  <sheetData>
    <row r="1" spans="1:13" s="6" customFormat="1" ht="6.75" customHeight="1">
      <c r="A1" s="7"/>
      <c r="B1" s="7"/>
      <c r="C1" s="7"/>
      <c r="D1" s="7"/>
      <c r="E1" s="7"/>
      <c r="F1" s="7"/>
      <c r="G1" s="7"/>
      <c r="H1" s="62"/>
      <c r="I1" s="7"/>
      <c r="J1" s="7"/>
      <c r="K1" s="7"/>
    </row>
    <row r="2" spans="1:13" s="6" customFormat="1" ht="18.75" customHeight="1">
      <c r="A2" s="7"/>
      <c r="B2" s="9" t="s">
        <v>21</v>
      </c>
      <c r="C2" s="7"/>
      <c r="D2" s="7"/>
      <c r="E2" s="7"/>
      <c r="F2" s="7"/>
      <c r="G2" s="7"/>
      <c r="H2" s="62"/>
      <c r="I2" s="7"/>
      <c r="J2" s="7"/>
      <c r="K2" s="7"/>
    </row>
    <row r="3" spans="1:13" s="6" customFormat="1" ht="15" customHeight="1">
      <c r="A3" s="7"/>
      <c r="B3" s="8" t="s">
        <v>20</v>
      </c>
      <c r="C3" s="7"/>
      <c r="D3" s="7"/>
      <c r="E3" s="7"/>
      <c r="F3" s="7"/>
      <c r="G3" s="7"/>
      <c r="H3" s="62"/>
      <c r="I3" s="7"/>
      <c r="J3" s="7"/>
      <c r="K3" s="7"/>
    </row>
    <row r="4" spans="1:13" s="6" customFormat="1" ht="4.5" customHeight="1">
      <c r="A4" s="7"/>
      <c r="B4" s="8"/>
      <c r="C4" s="7"/>
      <c r="D4" s="7"/>
      <c r="E4" s="7"/>
      <c r="F4" s="7"/>
      <c r="G4" s="7"/>
      <c r="H4" s="62"/>
      <c r="I4" s="7"/>
      <c r="J4" s="7"/>
      <c r="K4" s="7"/>
    </row>
    <row r="5" spans="1:13" s="4" customFormat="1" ht="21.75" customHeight="1">
      <c r="B5" s="5" t="s">
        <v>19</v>
      </c>
      <c r="H5" s="63"/>
    </row>
    <row r="6" spans="1:13" ht="12" customHeight="1">
      <c r="C6" s="1" t="s">
        <v>174</v>
      </c>
    </row>
    <row r="7" spans="1:13" ht="18.600000000000001" customHeight="1"/>
    <row r="8" spans="1:13" ht="9" customHeight="1"/>
    <row r="9" spans="1:13" ht="23.45" customHeight="1">
      <c r="B9" s="28" t="s">
        <v>18</v>
      </c>
      <c r="C9" s="96" t="s">
        <v>17</v>
      </c>
      <c r="D9" s="96"/>
      <c r="E9" s="96"/>
      <c r="H9" s="28" t="s">
        <v>113</v>
      </c>
      <c r="J9" s="28" t="s">
        <v>114</v>
      </c>
      <c r="K9" s="28" t="s">
        <v>0</v>
      </c>
    </row>
    <row r="10" spans="1:13" ht="23.45" customHeight="1">
      <c r="B10" s="29" t="s">
        <v>177</v>
      </c>
      <c r="C10" s="29" t="str" cm="1">
        <f t="array" ref="C10:F16">IFERROR(_xlfn.TEXTSPLIT(_xlfn.TEXTJOIN("/",,B10:B16),"&gt;","/"),"")</f>
        <v>의류</v>
      </c>
      <c r="D10" s="29" t="str">
        <v>여성의류</v>
      </c>
      <c r="E10" s="29" t="str">
        <v>드레스</v>
      </c>
      <c r="F10" s="1" t="str">
        <v>실크드레스</v>
      </c>
      <c r="H10" s="65" t="s">
        <v>109</v>
      </c>
      <c r="J10" s="59" t="str" cm="1">
        <f t="array" ref="J10:K25">_xlfn._xlws.SORT(IFERROR(_xlfn.TEXTSPLIT(_xlfn.TEXTJOIN("/",,H10:H15),":","/")*1,_xlfn.TEXTSPLIT(_xlfn.TEXTJOIN("/",,H10:H15),":","/")),2,1)</f>
        <v>된장찌개</v>
      </c>
      <c r="K10" s="59">
        <v>8000</v>
      </c>
      <c r="M10" s="1" t="s">
        <v>180</v>
      </c>
    </row>
    <row r="11" spans="1:13" ht="23.45" customHeight="1">
      <c r="B11" s="29" t="s">
        <v>178</v>
      </c>
      <c r="C11" s="29" t="str">
        <v>의류</v>
      </c>
      <c r="D11" s="29" t="str">
        <v>남성의류</v>
      </c>
      <c r="E11" s="29" t="str">
        <v>바지</v>
      </c>
      <c r="F11" s="1" t="str">
        <v>청바지</v>
      </c>
      <c r="H11" s="65" t="s">
        <v>110</v>
      </c>
      <c r="J11" s="59" t="str">
        <v>불고기</v>
      </c>
      <c r="K11" s="59">
        <v>14200</v>
      </c>
      <c r="M11" s="1" t="s">
        <v>181</v>
      </c>
    </row>
    <row r="12" spans="1:13" ht="23.45" customHeight="1">
      <c r="B12" s="29" t="s">
        <v>16</v>
      </c>
      <c r="C12" s="29" t="str">
        <v>가전제품</v>
      </c>
      <c r="D12" s="29" t="str">
        <v>주방가전</v>
      </c>
      <c r="E12" s="29" t="str">
        <v>믹서기</v>
      </c>
      <c r="F12" s="1" t="str">
        <v/>
      </c>
      <c r="H12" s="65" t="s">
        <v>111</v>
      </c>
      <c r="J12" s="59" t="str">
        <v>찜닭</v>
      </c>
      <c r="K12" s="59">
        <v>17400</v>
      </c>
    </row>
    <row r="13" spans="1:13" ht="23.45" customHeight="1">
      <c r="B13" s="29" t="s">
        <v>15</v>
      </c>
      <c r="C13" s="29" t="str">
        <v>가구</v>
      </c>
      <c r="D13" s="29" t="str">
        <v>침실가구</v>
      </c>
      <c r="E13" s="29" t="str">
        <v>매트리스</v>
      </c>
      <c r="F13" s="1" t="str">
        <v/>
      </c>
      <c r="H13" s="65" t="s">
        <v>112</v>
      </c>
      <c r="J13" s="59" t="str">
        <v>부대찌개</v>
      </c>
      <c r="K13" s="59">
        <v>33000</v>
      </c>
      <c r="M13" s="1" t="s">
        <v>182</v>
      </c>
    </row>
    <row r="14" spans="1:13" ht="23.45" customHeight="1">
      <c r="B14" s="29" t="s">
        <v>14</v>
      </c>
      <c r="C14" s="29" t="str">
        <v>전자제품</v>
      </c>
      <c r="D14" s="29" t="str">
        <v>오디오</v>
      </c>
      <c r="E14" s="29" t="str">
        <v>이어폰</v>
      </c>
      <c r="F14" s="1" t="str">
        <v/>
      </c>
      <c r="H14" s="65" t="s">
        <v>179</v>
      </c>
      <c r="J14" s="59" t="str">
        <v>삼계탕</v>
      </c>
      <c r="K14" s="59">
        <v>37100</v>
      </c>
      <c r="M14" s="1" t="s">
        <v>183</v>
      </c>
    </row>
    <row r="15" spans="1:13" ht="23.45" customHeight="1">
      <c r="B15" s="29" t="s">
        <v>13</v>
      </c>
      <c r="C15" s="29" t="str">
        <v>도서</v>
      </c>
      <c r="D15" s="29" t="str">
        <v>소설</v>
      </c>
      <c r="E15" s="29" t="str">
        <v>로맨스</v>
      </c>
      <c r="F15" s="1" t="str">
        <v/>
      </c>
      <c r="H15" s="65"/>
      <c r="J15" s="59" t="str">
        <v>양념치킨</v>
      </c>
      <c r="K15" s="59">
        <v>38500</v>
      </c>
    </row>
    <row r="16" spans="1:13" ht="23.45" customHeight="1">
      <c r="B16" s="2" t="s">
        <v>176</v>
      </c>
      <c r="C16" s="2" t="str">
        <v>전자기기</v>
      </c>
      <c r="D16" s="2" t="str">
        <v>휴대폰</v>
      </c>
      <c r="E16" s="2" t="str">
        <v>갤럭시</v>
      </c>
      <c r="F16" s="1" t="str">
        <v/>
      </c>
      <c r="J16" s="59" t="str">
        <v>순두부찌개</v>
      </c>
      <c r="K16" s="59">
        <v>39000</v>
      </c>
    </row>
    <row r="17" spans="2:11" ht="23.45" customHeight="1">
      <c r="B17" s="2"/>
      <c r="C17" s="2" t="s">
        <v>175</v>
      </c>
      <c r="D17" s="2"/>
      <c r="E17" s="2"/>
      <c r="J17" s="59" t="str">
        <v>된장찌개</v>
      </c>
      <c r="K17" s="59">
        <v>44100</v>
      </c>
    </row>
    <row r="18" spans="2:11" ht="23.45" customHeight="1">
      <c r="C18" s="29" t="str" cm="1">
        <f t="array" ref="C18:F18">_xlfn.TEXTSPLIT(B10,"&gt;")</f>
        <v>의류</v>
      </c>
      <c r="D18" s="1" t="str">
        <v>여성의류</v>
      </c>
      <c r="E18" s="1" t="str">
        <v>드레스</v>
      </c>
      <c r="F18" s="1" t="str">
        <v>실크드레스</v>
      </c>
      <c r="J18" s="59" t="str">
        <v>육회</v>
      </c>
      <c r="K18" s="59">
        <v>45500</v>
      </c>
    </row>
    <row r="19" spans="2:11" ht="23.45" customHeight="1">
      <c r="J19" s="59" t="str">
        <v>잡채</v>
      </c>
      <c r="K19" s="59">
        <v>49700</v>
      </c>
    </row>
    <row r="20" spans="2:11" ht="23.45" customHeight="1">
      <c r="J20" s="59" t="str">
        <v>간장게장</v>
      </c>
      <c r="K20" s="59">
        <v>50000</v>
      </c>
    </row>
    <row r="21" spans="2:11" ht="23.45" customHeight="1">
      <c r="J21" s="59" t="str">
        <v>떡볶이</v>
      </c>
      <c r="K21" s="59">
        <v>54000</v>
      </c>
    </row>
    <row r="22" spans="2:11" ht="23.45" customHeight="1">
      <c r="J22" s="59" t="str">
        <v>파전</v>
      </c>
      <c r="K22" s="59">
        <v>74000</v>
      </c>
    </row>
    <row r="23" spans="2:11" ht="23.45" customHeight="1">
      <c r="J23" s="59" t="str">
        <v>해물파전</v>
      </c>
      <c r="K23" s="59">
        <v>79000</v>
      </c>
    </row>
    <row r="24" spans="2:11" ht="23.45" customHeight="1">
      <c r="J24" s="59" t="str">
        <v>육회</v>
      </c>
      <c r="K24" s="59">
        <v>144100</v>
      </c>
    </row>
    <row r="25" spans="2:11" ht="23.45" customHeight="1">
      <c r="J25" s="59" t="str">
        <v>된장찌개</v>
      </c>
      <c r="K25" s="59">
        <v>165700</v>
      </c>
    </row>
    <row r="26" spans="2:11" ht="23.45" customHeight="1">
      <c r="J26" s="59"/>
      <c r="K26" s="59"/>
    </row>
    <row r="27" spans="2:11" ht="23.45" customHeight="1">
      <c r="J27" s="59"/>
      <c r="K27" s="59"/>
    </row>
    <row r="28" spans="2:11" ht="23.45" customHeight="1">
      <c r="J28" s="59"/>
      <c r="K28" s="59"/>
    </row>
    <row r="29" spans="2:11" ht="23.45" customHeight="1">
      <c r="J29" s="59"/>
      <c r="K29" s="59"/>
    </row>
    <row r="30" spans="2:11" ht="23.45" customHeight="1">
      <c r="J30" s="59"/>
      <c r="K30" s="59"/>
    </row>
    <row r="31" spans="2:11" ht="23.45" customHeight="1">
      <c r="J31" s="59"/>
      <c r="K31" s="59"/>
    </row>
    <row r="32" spans="2:11" ht="23.45" customHeight="1">
      <c r="J32" s="59"/>
      <c r="K32" s="59"/>
    </row>
    <row r="33" spans="10:11" ht="23.45" customHeight="1">
      <c r="J33" s="59"/>
      <c r="K33" s="59"/>
    </row>
    <row r="34" spans="10:11" ht="23.45" customHeight="1"/>
    <row r="35" spans="10:11" ht="23.45" customHeight="1"/>
    <row r="36" spans="10:11" ht="23.45" customHeight="1"/>
    <row r="37" spans="10:11" ht="23.45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Q68"/>
  <sheetViews>
    <sheetView showGridLines="0" zoomScale="130" zoomScaleNormal="130" workbookViewId="0">
      <selection activeCell="B18" sqref="B18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3" width="11.75" style="1" customWidth="1"/>
    <col min="4" max="4" width="8.875" style="1" customWidth="1"/>
    <col min="5" max="5" width="5.625" style="1" customWidth="1"/>
    <col min="6" max="6" width="66.5" style="2" customWidth="1"/>
    <col min="7" max="7" width="10.75" style="64" customWidth="1"/>
    <col min="8" max="10" width="18.125" style="1" customWidth="1"/>
    <col min="11" max="14" width="9" style="1"/>
    <col min="15" max="15" width="11.625" style="1" customWidth="1"/>
    <col min="16" max="16384" width="9" style="1"/>
  </cols>
  <sheetData>
    <row r="1" spans="1:17" s="6" customFormat="1" ht="6.75" customHeight="1">
      <c r="A1" s="7"/>
      <c r="B1" s="7"/>
      <c r="C1" s="7"/>
      <c r="D1" s="7"/>
      <c r="E1" s="7"/>
      <c r="F1" s="67"/>
      <c r="G1" s="62"/>
      <c r="H1" s="7"/>
      <c r="I1" s="7"/>
      <c r="J1" s="7"/>
    </row>
    <row r="2" spans="1:17" s="6" customFormat="1" ht="18.75" customHeight="1">
      <c r="A2" s="7"/>
      <c r="B2" s="9" t="s">
        <v>123</v>
      </c>
      <c r="C2" s="7"/>
      <c r="D2" s="7"/>
      <c r="E2" s="7"/>
      <c r="F2" s="67"/>
      <c r="G2" s="62"/>
      <c r="H2" s="7"/>
      <c r="I2" s="7"/>
      <c r="J2" s="7"/>
    </row>
    <row r="3" spans="1:17" s="6" customFormat="1" ht="15" customHeight="1">
      <c r="A3" s="7"/>
      <c r="B3" s="8" t="s">
        <v>124</v>
      </c>
      <c r="C3" s="7"/>
      <c r="D3" s="7"/>
      <c r="E3" s="7"/>
      <c r="F3" s="67"/>
      <c r="G3" s="62"/>
      <c r="H3" s="7"/>
      <c r="I3" s="7"/>
      <c r="J3" s="7"/>
    </row>
    <row r="4" spans="1:17" s="6" customFormat="1" ht="4.5" customHeight="1">
      <c r="A4" s="7"/>
      <c r="B4" s="8"/>
      <c r="C4" s="7"/>
      <c r="D4" s="7"/>
      <c r="E4" s="7"/>
      <c r="F4" s="67"/>
      <c r="G4" s="62"/>
      <c r="H4" s="7"/>
      <c r="I4" s="7"/>
      <c r="J4" s="7"/>
    </row>
    <row r="5" spans="1:17" s="4" customFormat="1" ht="21.75" customHeight="1">
      <c r="B5" s="5" t="s">
        <v>7</v>
      </c>
      <c r="F5" s="68"/>
      <c r="G5" s="63"/>
    </row>
    <row r="6" spans="1:17" ht="12" customHeight="1"/>
    <row r="7" spans="1:17" ht="21.6" customHeight="1">
      <c r="B7" s="69" t="s">
        <v>125</v>
      </c>
      <c r="F7" s="69" t="s">
        <v>126</v>
      </c>
    </row>
    <row r="8" spans="1:17" ht="19.149999999999999" customHeight="1">
      <c r="B8" s="98" t="s">
        <v>116</v>
      </c>
      <c r="C8" s="99"/>
      <c r="F8" s="70" t="s">
        <v>120</v>
      </c>
      <c r="H8" s="70" t="s">
        <v>121</v>
      </c>
      <c r="I8" s="70" t="s">
        <v>103</v>
      </c>
      <c r="J8" s="70" t="s">
        <v>122</v>
      </c>
      <c r="M8" s="44" t="s">
        <v>186</v>
      </c>
      <c r="N8" s="44" t="s">
        <v>187</v>
      </c>
    </row>
    <row r="9" spans="1:17" ht="19.149999999999999" customHeight="1">
      <c r="B9" s="100" t="e" cm="1" vm="1">
        <f t="array" ref="B9">stockchart("005930")</f>
        <v>#VALUE!</v>
      </c>
      <c r="C9" s="101"/>
      <c r="D9" s="97"/>
      <c r="F9" s="41" t="s">
        <v>117</v>
      </c>
      <c r="H9" s="59" t="str" cm="1">
        <f t="array" ref="H9:J14">EmployeeInfo(F9:F14)</f>
        <v>kim.james@company.co.kr</v>
      </c>
      <c r="I9" s="59" t="str">
        <v>010-1234-5678</v>
      </c>
      <c r="J9" s="59" t="str">
        <v>마케팅팀</v>
      </c>
      <c r="M9" s="29" t="s">
        <v>188</v>
      </c>
      <c r="N9" s="29" t="s">
        <v>189</v>
      </c>
      <c r="O9" s="1" t="e" cm="1" vm="1">
        <f t="array" ref="O9:O68">stockchart(N9:N68)</f>
        <v>#VALUE!</v>
      </c>
      <c r="P9" s="1">
        <v>5930</v>
      </c>
      <c r="Q9" s="1" t="s">
        <v>308</v>
      </c>
    </row>
    <row r="10" spans="1:17" ht="19.149999999999999" customHeight="1">
      <c r="B10" s="100"/>
      <c r="C10" s="101"/>
      <c r="D10" s="97"/>
      <c r="F10" s="41" t="s">
        <v>118</v>
      </c>
      <c r="H10" s="59" t="str">
        <v>lee.sarah@business.com</v>
      </c>
      <c r="I10" s="59" t="str">
        <v>010-9876-5432</v>
      </c>
      <c r="J10" s="59" t="str">
        <v>개발팀</v>
      </c>
      <c r="M10" s="29" t="s">
        <v>190</v>
      </c>
      <c r="N10" s="29" t="s">
        <v>191</v>
      </c>
      <c r="O10" s="1" t="e" vm="2">
        <v>#VALUE!</v>
      </c>
    </row>
    <row r="11" spans="1:17" ht="19.149999999999999" customHeight="1">
      <c r="B11" s="100"/>
      <c r="C11" s="101"/>
      <c r="F11" s="41" t="s">
        <v>119</v>
      </c>
      <c r="H11" s="59" t="str">
        <v>park.michael@tech.net</v>
      </c>
      <c r="I11" s="59" t="str">
        <v>010-5555-7777</v>
      </c>
      <c r="J11" s="59" t="str">
        <v>디자인팀</v>
      </c>
      <c r="M11" s="29" t="s">
        <v>192</v>
      </c>
      <c r="N11" s="29" t="s">
        <v>193</v>
      </c>
      <c r="O11" s="1" t="e" vm="3">
        <v>#VALUE!</v>
      </c>
    </row>
    <row r="12" spans="1:17" ht="18.75" customHeight="1">
      <c r="B12" s="100"/>
      <c r="C12" s="101"/>
      <c r="F12" s="41"/>
      <c r="H12" s="59" t="str">
        <v>choi.emma@startup.io</v>
      </c>
      <c r="I12" s="59" t="str">
        <v>010-3333-9999</v>
      </c>
      <c r="J12" s="59" t="str">
        <v>기획팀</v>
      </c>
      <c r="M12" s="29" t="s">
        <v>194</v>
      </c>
      <c r="N12" s="29" t="s">
        <v>195</v>
      </c>
      <c r="O12" s="1" t="e" vm="4">
        <v>#VALUE!</v>
      </c>
    </row>
    <row r="13" spans="1:17" ht="18.75" customHeight="1">
      <c r="B13" s="100"/>
      <c r="C13" s="101"/>
      <c r="F13" s="41"/>
      <c r="H13" s="59" t="str">
        <v>jung.david@corp.org</v>
      </c>
      <c r="I13" s="59" t="str">
        <v>010-7777-1111</v>
      </c>
      <c r="J13" s="59" t="str">
        <v>인사팀</v>
      </c>
      <c r="M13" s="29" t="s">
        <v>196</v>
      </c>
      <c r="N13" s="29" t="s">
        <v>197</v>
      </c>
      <c r="O13" s="1" t="e" vm="5">
        <v>#VALUE!</v>
      </c>
    </row>
    <row r="14" spans="1:17" ht="18.75" customHeight="1">
      <c r="B14" s="100"/>
      <c r="C14" s="101"/>
      <c r="F14" s="41"/>
      <c r="H14" s="59" t="str">
        <v>shin.lisa@group.biz</v>
      </c>
      <c r="I14" s="59" t="str">
        <v>010-2222-8888</v>
      </c>
      <c r="J14" s="59" t="str">
        <v>재무팀</v>
      </c>
      <c r="M14" s="29" t="s">
        <v>198</v>
      </c>
      <c r="N14" s="29" t="s">
        <v>199</v>
      </c>
      <c r="O14" s="1" t="e" vm="6">
        <v>#VALUE!</v>
      </c>
    </row>
    <row r="15" spans="1:17" ht="18.75" customHeight="1">
      <c r="B15" s="78" t="s">
        <v>159</v>
      </c>
      <c r="H15" s="59"/>
      <c r="I15" s="59"/>
      <c r="J15" s="59"/>
      <c r="M15" s="29" t="s">
        <v>200</v>
      </c>
      <c r="N15" s="29" t="s">
        <v>201</v>
      </c>
      <c r="O15" s="1" t="e" vm="7">
        <v>#VALUE!</v>
      </c>
    </row>
    <row r="16" spans="1:17" ht="18.75" customHeight="1">
      <c r="B16" s="66" t="s">
        <v>115</v>
      </c>
      <c r="H16" s="59"/>
      <c r="I16" s="59"/>
      <c r="J16" s="59"/>
      <c r="M16" s="29" t="s">
        <v>202</v>
      </c>
      <c r="N16" s="29" t="s">
        <v>203</v>
      </c>
      <c r="O16" s="1" t="e" vm="8">
        <v>#VALUE!</v>
      </c>
    </row>
    <row r="17" spans="2:15" ht="18.75" customHeight="1">
      <c r="B17" s="78" t="s">
        <v>184</v>
      </c>
      <c r="H17" s="59"/>
      <c r="I17" s="59"/>
      <c r="J17" s="59"/>
      <c r="M17" s="29" t="s">
        <v>204</v>
      </c>
      <c r="N17" s="29" t="s">
        <v>205</v>
      </c>
      <c r="O17" s="1" t="e" vm="9">
        <v>#VALUE!</v>
      </c>
    </row>
    <row r="18" spans="2:15" ht="18.75" customHeight="1">
      <c r="B18" s="1" t="s">
        <v>185</v>
      </c>
      <c r="H18" s="59"/>
      <c r="I18" s="59"/>
      <c r="J18" s="59"/>
      <c r="M18" s="29" t="s">
        <v>206</v>
      </c>
      <c r="N18" s="29" t="s">
        <v>207</v>
      </c>
      <c r="O18" s="1" t="e" vm="10">
        <v>#VALUE!</v>
      </c>
    </row>
    <row r="19" spans="2:15" ht="18.75" customHeight="1">
      <c r="H19" s="59"/>
      <c r="I19" s="59"/>
      <c r="J19" s="59"/>
      <c r="M19" s="29" t="s">
        <v>208</v>
      </c>
      <c r="N19" s="29" t="s">
        <v>209</v>
      </c>
      <c r="O19" s="1" t="e" vm="11">
        <v>#VALUE!</v>
      </c>
    </row>
    <row r="20" spans="2:15" ht="18.75" customHeight="1">
      <c r="H20" s="59"/>
      <c r="I20" s="59"/>
      <c r="J20" s="59"/>
      <c r="M20" s="29" t="s">
        <v>210</v>
      </c>
      <c r="N20" s="29" t="s">
        <v>211</v>
      </c>
      <c r="O20" s="1" t="e" vm="12">
        <v>#VALUE!</v>
      </c>
    </row>
    <row r="21" spans="2:15" ht="18.75" customHeight="1">
      <c r="H21" s="59"/>
      <c r="I21" s="59"/>
      <c r="J21" s="59"/>
      <c r="M21" s="29" t="s">
        <v>212</v>
      </c>
      <c r="N21" s="29" t="s">
        <v>213</v>
      </c>
      <c r="O21" s="1" t="e" vm="13">
        <v>#VALUE!</v>
      </c>
    </row>
    <row r="22" spans="2:15" ht="18.75" customHeight="1">
      <c r="H22" s="59"/>
      <c r="I22" s="59"/>
      <c r="J22" s="59"/>
      <c r="M22" s="29" t="s">
        <v>214</v>
      </c>
      <c r="N22" s="29" t="s">
        <v>215</v>
      </c>
      <c r="O22" s="1" t="e" vm="14">
        <v>#VALUE!</v>
      </c>
    </row>
    <row r="23" spans="2:15" ht="18.75" customHeight="1">
      <c r="H23" s="59"/>
      <c r="I23" s="59"/>
      <c r="J23" s="59"/>
      <c r="M23" s="29" t="s">
        <v>216</v>
      </c>
      <c r="N23" s="29" t="s">
        <v>217</v>
      </c>
      <c r="O23" s="1" t="e" vm="15">
        <v>#VALUE!</v>
      </c>
    </row>
    <row r="24" spans="2:15" ht="18.75" customHeight="1">
      <c r="M24" s="29" t="s">
        <v>218</v>
      </c>
      <c r="N24" s="29" t="s">
        <v>219</v>
      </c>
      <c r="O24" s="1" t="e" vm="16">
        <v>#VALUE!</v>
      </c>
    </row>
    <row r="25" spans="2:15" ht="18.75" customHeight="1">
      <c r="M25" s="29" t="s">
        <v>220</v>
      </c>
      <c r="N25" s="29" t="s">
        <v>221</v>
      </c>
      <c r="O25" s="1" t="e" vm="17">
        <v>#VALUE!</v>
      </c>
    </row>
    <row r="26" spans="2:15" ht="18.75" customHeight="1">
      <c r="M26" s="29" t="s">
        <v>222</v>
      </c>
      <c r="N26" s="29" t="s">
        <v>223</v>
      </c>
      <c r="O26" s="1" t="e" vm="18">
        <v>#VALUE!</v>
      </c>
    </row>
    <row r="27" spans="2:15" ht="18.75" customHeight="1">
      <c r="M27" s="29" t="s">
        <v>224</v>
      </c>
      <c r="N27" s="29" t="s">
        <v>225</v>
      </c>
      <c r="O27" s="1" t="e" vm="19">
        <v>#VALUE!</v>
      </c>
    </row>
    <row r="28" spans="2:15" ht="18.75" customHeight="1">
      <c r="M28" s="29" t="s">
        <v>226</v>
      </c>
      <c r="N28" s="29" t="s">
        <v>227</v>
      </c>
      <c r="O28" s="1" t="e" vm="20">
        <v>#VALUE!</v>
      </c>
    </row>
    <row r="29" spans="2:15" ht="18.75" customHeight="1">
      <c r="M29" s="29" t="s">
        <v>228</v>
      </c>
      <c r="N29" s="29" t="s">
        <v>229</v>
      </c>
      <c r="O29" s="1" t="e" vm="21">
        <v>#VALUE!</v>
      </c>
    </row>
    <row r="30" spans="2:15" ht="18.75" customHeight="1">
      <c r="M30" s="29" t="s">
        <v>230</v>
      </c>
      <c r="N30" s="29" t="s">
        <v>231</v>
      </c>
      <c r="O30" s="1" t="e" vm="22">
        <v>#VALUE!</v>
      </c>
    </row>
    <row r="31" spans="2:15" ht="18.75" customHeight="1">
      <c r="M31" s="29" t="s">
        <v>232</v>
      </c>
      <c r="N31" s="29" t="s">
        <v>233</v>
      </c>
      <c r="O31" s="1" t="e" vm="23">
        <v>#VALUE!</v>
      </c>
    </row>
    <row r="32" spans="2:15" ht="18.75" customHeight="1">
      <c r="M32" s="29" t="s">
        <v>234</v>
      </c>
      <c r="N32" s="29" t="s">
        <v>235</v>
      </c>
      <c r="O32" s="1" t="e" vm="24">
        <v>#VALUE!</v>
      </c>
    </row>
    <row r="33" spans="13:15" ht="18.75" customHeight="1">
      <c r="M33" s="29" t="s">
        <v>236</v>
      </c>
      <c r="N33" s="29" t="s">
        <v>237</v>
      </c>
      <c r="O33" s="1" t="e" vm="25">
        <v>#VALUE!</v>
      </c>
    </row>
    <row r="34" spans="13:15" ht="18.75" customHeight="1">
      <c r="M34" s="29" t="s">
        <v>238</v>
      </c>
      <c r="N34" s="29" t="s">
        <v>239</v>
      </c>
      <c r="O34" s="1" t="e" vm="26">
        <v>#VALUE!</v>
      </c>
    </row>
    <row r="35" spans="13:15" ht="18.75" customHeight="1">
      <c r="M35" s="29" t="s">
        <v>240</v>
      </c>
      <c r="N35" s="29" t="s">
        <v>241</v>
      </c>
      <c r="O35" s="1" t="e" vm="27">
        <v>#VALUE!</v>
      </c>
    </row>
    <row r="36" spans="13:15" ht="18.75" customHeight="1">
      <c r="M36" s="29" t="s">
        <v>242</v>
      </c>
      <c r="N36" s="29" t="s">
        <v>243</v>
      </c>
      <c r="O36" s="1" t="e" vm="28">
        <v>#VALUE!</v>
      </c>
    </row>
    <row r="37" spans="13:15" ht="18.75" customHeight="1">
      <c r="M37" s="29" t="s">
        <v>244</v>
      </c>
      <c r="N37" s="29" t="s">
        <v>245</v>
      </c>
      <c r="O37" s="1" t="e" vm="29">
        <v>#VALUE!</v>
      </c>
    </row>
    <row r="38" spans="13:15" ht="18.75" customHeight="1">
      <c r="M38" s="29" t="s">
        <v>246</v>
      </c>
      <c r="N38" s="29" t="s">
        <v>247</v>
      </c>
      <c r="O38" s="1" t="e" vm="30">
        <v>#VALUE!</v>
      </c>
    </row>
    <row r="39" spans="13:15" ht="18.75" customHeight="1">
      <c r="M39" s="29" t="s">
        <v>248</v>
      </c>
      <c r="N39" s="29" t="s">
        <v>249</v>
      </c>
      <c r="O39" s="1" t="e" vm="31">
        <v>#VALUE!</v>
      </c>
    </row>
    <row r="40" spans="13:15" ht="18.75" customHeight="1">
      <c r="M40" s="29" t="s">
        <v>250</v>
      </c>
      <c r="N40" s="29" t="s">
        <v>251</v>
      </c>
      <c r="O40" s="1" t="e" vm="32">
        <v>#VALUE!</v>
      </c>
    </row>
    <row r="41" spans="13:15" ht="18.75" customHeight="1">
      <c r="M41" s="29" t="s">
        <v>252</v>
      </c>
      <c r="N41" s="29" t="s">
        <v>253</v>
      </c>
      <c r="O41" s="1" t="e" vm="33">
        <v>#VALUE!</v>
      </c>
    </row>
    <row r="42" spans="13:15" ht="18.75" customHeight="1">
      <c r="M42" s="29" t="s">
        <v>254</v>
      </c>
      <c r="N42" s="29" t="s">
        <v>255</v>
      </c>
      <c r="O42" s="1" t="e" vm="34">
        <v>#VALUE!</v>
      </c>
    </row>
    <row r="43" spans="13:15" ht="18.75" customHeight="1">
      <c r="M43" s="29" t="s">
        <v>256</v>
      </c>
      <c r="N43" s="29" t="s">
        <v>257</v>
      </c>
      <c r="O43" s="1" t="e" vm="35">
        <v>#VALUE!</v>
      </c>
    </row>
    <row r="44" spans="13:15" ht="18.75" customHeight="1">
      <c r="M44" s="29" t="s">
        <v>258</v>
      </c>
      <c r="N44" s="29" t="s">
        <v>259</v>
      </c>
      <c r="O44" s="1" t="e" vm="36">
        <v>#VALUE!</v>
      </c>
    </row>
    <row r="45" spans="13:15" ht="18.75" customHeight="1">
      <c r="M45" s="29" t="s">
        <v>260</v>
      </c>
      <c r="N45" s="29" t="s">
        <v>261</v>
      </c>
      <c r="O45" s="1" t="e" vm="37">
        <v>#VALUE!</v>
      </c>
    </row>
    <row r="46" spans="13:15" ht="18.75" customHeight="1">
      <c r="M46" s="29" t="s">
        <v>262</v>
      </c>
      <c r="N46" s="29" t="s">
        <v>263</v>
      </c>
      <c r="O46" s="1" t="e" vm="38">
        <v>#VALUE!</v>
      </c>
    </row>
    <row r="47" spans="13:15" ht="18.75" customHeight="1">
      <c r="M47" s="29" t="s">
        <v>264</v>
      </c>
      <c r="N47" s="29" t="s">
        <v>265</v>
      </c>
      <c r="O47" s="1" t="e" vm="39">
        <v>#VALUE!</v>
      </c>
    </row>
    <row r="48" spans="13:15" ht="18.75" customHeight="1">
      <c r="M48" s="29" t="s">
        <v>266</v>
      </c>
      <c r="N48" s="29" t="s">
        <v>267</v>
      </c>
      <c r="O48" s="1" t="e" vm="40">
        <v>#VALUE!</v>
      </c>
    </row>
    <row r="49" spans="13:15" ht="18.75" customHeight="1">
      <c r="M49" s="29" t="s">
        <v>268</v>
      </c>
      <c r="N49" s="29" t="s">
        <v>269</v>
      </c>
      <c r="O49" s="1" t="e" vm="41">
        <v>#VALUE!</v>
      </c>
    </row>
    <row r="50" spans="13:15" ht="18.75" customHeight="1">
      <c r="M50" s="29" t="s">
        <v>270</v>
      </c>
      <c r="N50" s="29" t="s">
        <v>271</v>
      </c>
      <c r="O50" s="1" t="e" vm="42">
        <v>#VALUE!</v>
      </c>
    </row>
    <row r="51" spans="13:15" ht="18.75" customHeight="1">
      <c r="M51" s="29" t="s">
        <v>272</v>
      </c>
      <c r="N51" s="29" t="s">
        <v>273</v>
      </c>
      <c r="O51" s="1" t="e" vm="43">
        <v>#VALUE!</v>
      </c>
    </row>
    <row r="52" spans="13:15" ht="18.75" customHeight="1">
      <c r="M52" s="29" t="s">
        <v>274</v>
      </c>
      <c r="N52" s="29" t="s">
        <v>275</v>
      </c>
      <c r="O52" s="1" t="e" vm="44">
        <v>#VALUE!</v>
      </c>
    </row>
    <row r="53" spans="13:15" ht="18.75" customHeight="1">
      <c r="M53" s="29" t="s">
        <v>276</v>
      </c>
      <c r="N53" s="29" t="s">
        <v>277</v>
      </c>
      <c r="O53" s="1" t="e" vm="45">
        <v>#VALUE!</v>
      </c>
    </row>
    <row r="54" spans="13:15" ht="18.75" customHeight="1">
      <c r="M54" s="29" t="s">
        <v>278</v>
      </c>
      <c r="N54" s="29" t="s">
        <v>279</v>
      </c>
      <c r="O54" s="1" t="e" vm="46">
        <v>#VALUE!</v>
      </c>
    </row>
    <row r="55" spans="13:15" ht="18.75" customHeight="1">
      <c r="M55" s="29" t="s">
        <v>280</v>
      </c>
      <c r="N55" s="29" t="s">
        <v>281</v>
      </c>
      <c r="O55" s="1" t="e" vm="47">
        <v>#VALUE!</v>
      </c>
    </row>
    <row r="56" spans="13:15" ht="18.75" customHeight="1">
      <c r="M56" s="29" t="s">
        <v>282</v>
      </c>
      <c r="N56" s="29" t="s">
        <v>283</v>
      </c>
      <c r="O56" s="1" t="e" vm="48">
        <v>#VALUE!</v>
      </c>
    </row>
    <row r="57" spans="13:15" ht="18.75" customHeight="1">
      <c r="M57" s="29" t="s">
        <v>284</v>
      </c>
      <c r="N57" s="29" t="s">
        <v>285</v>
      </c>
      <c r="O57" s="1" t="e" vm="49">
        <v>#VALUE!</v>
      </c>
    </row>
    <row r="58" spans="13:15" ht="18.75" customHeight="1">
      <c r="M58" s="29" t="s">
        <v>286</v>
      </c>
      <c r="N58" s="29" t="s">
        <v>287</v>
      </c>
      <c r="O58" s="1" t="e" vm="50">
        <v>#VALUE!</v>
      </c>
    </row>
    <row r="59" spans="13:15" ht="18.75" customHeight="1">
      <c r="M59" s="29" t="s">
        <v>288</v>
      </c>
      <c r="N59" s="29" t="s">
        <v>289</v>
      </c>
      <c r="O59" s="1" t="e" vm="51">
        <v>#VALUE!</v>
      </c>
    </row>
    <row r="60" spans="13:15" ht="18.75" customHeight="1">
      <c r="M60" s="29" t="s">
        <v>290</v>
      </c>
      <c r="N60" s="29" t="s">
        <v>291</v>
      </c>
      <c r="O60" s="1" t="e" vm="52">
        <v>#VALUE!</v>
      </c>
    </row>
    <row r="61" spans="13:15" ht="18.75" customHeight="1">
      <c r="M61" s="29" t="s">
        <v>292</v>
      </c>
      <c r="N61" s="29" t="s">
        <v>293</v>
      </c>
      <c r="O61" s="1" t="e" vm="53">
        <v>#VALUE!</v>
      </c>
    </row>
    <row r="62" spans="13:15" ht="18.75" customHeight="1">
      <c r="M62" s="29" t="s">
        <v>294</v>
      </c>
      <c r="N62" s="29" t="s">
        <v>295</v>
      </c>
      <c r="O62" s="1" t="e" vm="54">
        <v>#VALUE!</v>
      </c>
    </row>
    <row r="63" spans="13:15" ht="18.75" customHeight="1">
      <c r="M63" s="29" t="s">
        <v>296</v>
      </c>
      <c r="N63" s="29" t="s">
        <v>297</v>
      </c>
      <c r="O63" s="1" t="e" vm="55">
        <v>#VALUE!</v>
      </c>
    </row>
    <row r="64" spans="13:15" ht="18.75" customHeight="1">
      <c r="M64" s="29" t="s">
        <v>298</v>
      </c>
      <c r="N64" s="29" t="s">
        <v>299</v>
      </c>
      <c r="O64" s="1" t="e" vm="56">
        <v>#VALUE!</v>
      </c>
    </row>
    <row r="65" spans="13:15" ht="18.75" customHeight="1">
      <c r="M65" s="29" t="s">
        <v>300</v>
      </c>
      <c r="N65" s="29" t="s">
        <v>301</v>
      </c>
      <c r="O65" s="1" t="e" vm="57">
        <v>#VALUE!</v>
      </c>
    </row>
    <row r="66" spans="13:15" ht="18.75" customHeight="1">
      <c r="M66" s="29" t="s">
        <v>302</v>
      </c>
      <c r="N66" s="29" t="s">
        <v>303</v>
      </c>
      <c r="O66" s="1" t="e" vm="58">
        <v>#VALUE!</v>
      </c>
    </row>
    <row r="67" spans="13:15" ht="18.75" customHeight="1">
      <c r="M67" s="29" t="s">
        <v>304</v>
      </c>
      <c r="N67" s="29" t="s">
        <v>305</v>
      </c>
      <c r="O67" s="1" t="e" vm="59">
        <v>#VALUE!</v>
      </c>
    </row>
    <row r="68" spans="13:15" ht="18.75" customHeight="1">
      <c r="M68" s="29" t="s">
        <v>306</v>
      </c>
      <c r="N68" s="29" t="s">
        <v>307</v>
      </c>
      <c r="O68" s="1" t="e" vm="60">
        <v>#VALUE!</v>
      </c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17" r:id="rId2" xr:uid="{784FF275-B3D7-43FE-B0C9-E4E24AA3DF1B}"/>
    <hyperlink ref="B15" r:id="rId3" xr:uid="{A3CA9D6E-E66E-48EE-B10C-C82C42301A70}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김대일</cp:lastModifiedBy>
  <dcterms:created xsi:type="dcterms:W3CDTF">2025-05-28T19:49:01Z</dcterms:created>
  <dcterms:modified xsi:type="dcterms:W3CDTF">2025-06-01T10:25:42Z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