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ys83\Downloads\엑기스 함수 마스터 챌린지 2일차\"/>
    </mc:Choice>
  </mc:AlternateContent>
  <xr:revisionPtr revIDLastSave="0" documentId="13_ncr:1_{FAC54060-772D-4A0E-821A-AB42A85A496A}" xr6:coauthVersionLast="47" xr6:coauthVersionMax="47" xr10:uidLastSave="{00000000-0000-0000-0000-000000000000}"/>
  <bookViews>
    <workbookView xWindow="-108" yWindow="-108" windowWidth="23256" windowHeight="12456" activeTab="6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 데이터를 &quot;이메일 | 연락처 | 부서&quot;로 가공하는 함수">_xlfn.LAMBDA(_xlpm.샘플데이터,_xlfn.TEXTSPLIT(_xlfn.TEXTJOIN(",",,_xlpm.샘플데이터),"/",","))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_xlfn.LAMBDA(_xlpm.주민번호,IF(ISODD(MID(LAMBDA!XFD1,8,1)),"남성","여성"))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UMBER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합니다.">_xlfn.LAMBDA(_xlpm.값,_xlpm.값^2)</definedName>
    <definedName name="STOCKCHART" comment="종목 코드의 주식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I10" i="5" a="1"/>
  <c r="I10" i="5" s="1"/>
  <c r="C10" i="5" a="1"/>
  <c r="C10" i="5" s="1"/>
  <c r="G18" i="4" a="1"/>
  <c r="G18" i="4" s="1"/>
  <c r="G10" i="4" a="1"/>
  <c r="G10" i="4" s="1"/>
  <c r="K10" i="2" a="1"/>
  <c r="K10" i="2" s="1"/>
  <c r="E14" i="2"/>
  <c r="B13" i="2"/>
  <c r="B9" i="9" a="1"/>
  <c r="B9" i="9" s="1"/>
  <c r="D15" i="4"/>
  <c r="D14" i="4"/>
  <c r="D11" i="4"/>
  <c r="D10" i="4"/>
  <c r="H11" i="3" a="1"/>
  <c r="H11" i="3"/>
  <c r="H12" i="3" a="1"/>
  <c r="H12" i="3" s="1"/>
  <c r="H13" i="3" a="1"/>
  <c r="H13" i="3" s="1"/>
  <c r="H14" i="3" a="1"/>
  <c r="H14" i="3"/>
  <c r="H15" i="3" a="1"/>
  <c r="H15" i="3"/>
  <c r="H16" i="3" a="1"/>
  <c r="H16" i="3" s="1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/>
  <c r="D14" i="3" a="1"/>
  <c r="D14" i="3" s="1"/>
  <c r="D10" i="3" a="1"/>
  <c r="D10" i="3"/>
  <c r="T12" i="2"/>
  <c r="T13" i="2"/>
  <c r="T14" i="2"/>
  <c r="T15" i="2"/>
  <c r="T16" i="2"/>
  <c r="T17" i="2"/>
  <c r="T10" i="2"/>
  <c r="T11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<sst xmlns="http://schemas.openxmlformats.org/spreadsheetml/2006/main" count="192" uniqueCount="179">
  <si>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</si>
  <si>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</si>
  <si>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</si>
  <si>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</si>
  <si>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</si>
  <si>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</si>
  <si>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</si>
  <si>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</si>
  <si>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</si>
  <si>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</si>
  <si>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</si>
  <si>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</si>
  <si>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</si>
  <si>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</si>
  <si>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</si>
  <si>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</si>
  <si>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</si>
  <si>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</si>
  <si>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</si>
  <si>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</si>
  <si>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</si>
  <si>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</si>
  <si>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</si>
  <si>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</si>
  <si>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</si>
  <si>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</si>
  <si>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</si>
  <si>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</si>
  <si>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</si>
  <si>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</si>
  <si>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</si>
  <si>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</si>
  <si>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</si>
  <si>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</si>
  <si>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</si>
  <si>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</si>
  <si>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</si>
  <si>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</si>
  <si>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</si>
  <si>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</si>
  <si>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</si>
  <si>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</si>
  <si>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</si>
  <si>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</si>
  <si>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</si>
  <si>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</si>
  <si>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</si>
  <si>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</si>
  <si>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</si>
  <si>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</si>
  <si>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</si>
  <si>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</si>
  <si>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</si>
  <si>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</si>
  <si>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</si>
  <si>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</si>
  <si>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</si>
  <si>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</si>
  <si>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</si>
  <si>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</si>
  <si>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</si>
  <si>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</si>
  <si>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</si>
  <si>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</si>
  <si>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</si>
  <si>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</si>
  <si>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</si>
  <si>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</si>
  <si>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</si>
  <si>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</si>
  <si>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</si>
  <si>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</si>
  <si>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</si>
  <si>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</si>
  <si>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</si>
  <si>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</si>
  <si>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</si>
  <si>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</si>
  <si>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</si>
  <si>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</si>
  <si>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</si>
  <si>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</si>
  <si>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</si>
  <si>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</si>
  <si>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</si>
  <si>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</si>
  <si>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</si>
  <si>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</si>
  <si>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</si>
  <si>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</si>
  <si>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</si>
  <si>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</si>
  <si>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</si>
  <si>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</si>
  <si>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</si>
  <si>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</si>
  <si>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</si>
  <si>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</si>
  <si>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</si>
  <si>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</si>
  <si>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</si>
  <si>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</si>
  <si>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</si>
  <si>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</si>
  <si>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</si>
  <si>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</si>
  <si>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</si>
  <si>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</si>
  <si>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</si>
  <si>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</si>
  <si>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</si>
  <si>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</si>
  <si>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</si>
  <si>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</si>
  <si>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</si>
  <si>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</si>
  <si>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</si>
  <si>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</si>
  <si>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</si>
  <si>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</si>
  <si>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</si>
  <si>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</si>
  <si>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</si>
  <si>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</si>
  <si>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</si>
  <si>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</si>
  <si>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</si>
  <si>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</si>
  <si>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</si>
  <si>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</si>
  <si>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</si>
  <si>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</si>
  <si>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</si>
  <si>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</si>
  <si>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</si>
  <si>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</si>
  <si>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</si>
  <si>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</si>
  <si>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</si>
  <si>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</si>
  <si>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</si>
  <si>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</si>
  <si>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</si>
  <si>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</si>
  <si>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</si>
  <si>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</si>
  <si>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</si>
  <si>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</si>
  <si>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</si>
  <si>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</si>
  <si>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</si>
  <si>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</si>
  <si>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</si>
  <si>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</si>
  <si>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</si>
  <si>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</si>
  <si>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</si>
  <si>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</si>
  <si>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</si>
  <si>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</si>
  <si>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</si>
  <si>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</si>
  <si>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※도우미 함수</t>
    <phoneticPr fontId="2" type="noConversion"/>
  </si>
  <si>
    <t>SQ함수</t>
    <phoneticPr fontId="2" type="noConversion"/>
  </si>
  <si>
    <t>지정한 값의 제곱값을 계산합니다.</t>
    <phoneticPr fontId="2" type="noConversion"/>
  </si>
  <si>
    <t>※ 숫자를 한글로 -&gt; 사용자지정 -&gt; [DBNUM4]</t>
    <phoneticPr fontId="2" type="noConversion"/>
  </si>
  <si>
    <t>일반 함수 오른쪽 모서리 더블 클릭-&gt; 인접 범위 자동 채우기</t>
    <phoneticPr fontId="2" type="noConversion"/>
  </si>
  <si>
    <t>※TEXT 함수의 결과는 기본적으로 모두 문자다.</t>
    <phoneticPr fontId="2" type="noConversion"/>
  </si>
  <si>
    <t>※종목코드 #CONNECT! 에러 -&gt; TEXT(종목코드,"000000") 묶어서 처리</t>
    <phoneticPr fontId="2" type="noConversion"/>
  </si>
  <si>
    <t>빠른 채우기: Ctrl+E, Textbefore 함수: 구분 기호 기준으로 그 앞의 값을 추출하는 함수</t>
    <phoneticPr fontId="2" type="noConversion"/>
  </si>
  <si>
    <t>IF함수 사용</t>
    <phoneticPr fontId="2" type="noConversion"/>
  </si>
  <si>
    <t>LET함수 사용</t>
    <phoneticPr fontId="2" type="noConversion"/>
  </si>
  <si>
    <t>Ctrl+f3: 이름관리자</t>
    <phoneticPr fontId="2" type="noConversion"/>
  </si>
  <si>
    <t>TEXT 함수</t>
    <phoneticPr fontId="2" type="noConversion"/>
  </si>
  <si>
    <t>LAMBDA-&gt;PHONENUMBER 함수</t>
    <phoneticPr fontId="2" type="noConversion"/>
  </si>
  <si>
    <t>동적 배열 반환 함수 자동 채우기 안 됨</t>
    <phoneticPr fontId="2" type="noConversion"/>
  </si>
  <si>
    <t>의류&gt;여성의류&gt;드레스&gt;청바지</t>
    <phoneticPr fontId="2" type="noConversion"/>
  </si>
  <si>
    <t>가구&gt;침실가구&gt;매트리스&gt;베게</t>
    <phoneticPr fontId="2" type="noConversion"/>
  </si>
  <si>
    <t>수식의 끝에 곱하기1 해서 숫자료 변환, IFERROR로 텍스트는 유지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</si>
</sst>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06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.399999999999999"/>
  <cols>
    <col min="1" max="1" width="5.699218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9.2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.399999999999999"/>
  <cols>
    <col min="3" max="3" width="4.69921875" customWidth="1"/>
    <col min="4" max="4" width="6" style="17" customWidth="1"/>
    <col min="5" max="5" width="73.296875" style="16" customWidth="1"/>
    <col min="6" max="6" width="12.5" style="16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78"/>
      <c r="E2" s="79"/>
      <c r="F2" s="79"/>
      <c r="G2" s="80"/>
    </row>
    <row r="3" spans="4:8" ht="10.199999999999999" customHeight="1"/>
    <row r="4" spans="4:8" ht="24.75" customHeight="1">
      <c r="D4" s="17" t="s">
        <v>33</v>
      </c>
      <c r="E4" s="17" t="s">
        <v>32</v>
      </c>
      <c r="F4" s="17" t="s">
        <v>31</v>
      </c>
      <c r="G4" s="16" t="s">
        <v>30</v>
      </c>
      <c r="H4" t="s">
        <v>29</v>
      </c>
    </row>
    <row r="5" spans="4:8" ht="24.75" customHeight="1">
      <c r="D5" s="21">
        <f t="shared" ref="D5:D10" si="0">ROW()-4</f>
        <v>1</v>
      </c>
      <c r="E5" s="17" t="s">
        <v>49</v>
      </c>
      <c r="F5" s="16" t="s">
        <v>56</v>
      </c>
      <c r="G5" s="18" t="str">
        <f t="shared" ref="G5:G10" si="1">HYPERLINK(H5,"바로가기")</f>
        <v>바로가기</v>
      </c>
      <c r="H5" t="s">
        <v>55</v>
      </c>
    </row>
    <row r="6" spans="4:8" ht="24.75" customHeight="1">
      <c r="D6" s="21">
        <f t="shared" si="0"/>
        <v>2</v>
      </c>
      <c r="E6" s="17" t="s">
        <v>50</v>
      </c>
      <c r="F6" s="16" t="s">
        <v>57</v>
      </c>
      <c r="G6" s="18" t="str">
        <f t="shared" si="1"/>
        <v>바로가기</v>
      </c>
      <c r="H6" t="s">
        <v>54</v>
      </c>
    </row>
    <row r="7" spans="4:8" ht="24.75" customHeight="1">
      <c r="D7" s="21">
        <f t="shared" si="0"/>
        <v>3</v>
      </c>
      <c r="E7" s="17" t="s">
        <v>51</v>
      </c>
      <c r="F7" s="16" t="s">
        <v>52</v>
      </c>
      <c r="G7" s="18" t="str">
        <f t="shared" si="1"/>
        <v>바로가기</v>
      </c>
      <c r="H7" t="s">
        <v>53</v>
      </c>
    </row>
    <row r="8" spans="4:8" ht="24.75" customHeight="1">
      <c r="D8" s="21">
        <f t="shared" si="0"/>
        <v>4</v>
      </c>
      <c r="E8" s="20" t="s">
        <v>59</v>
      </c>
      <c r="F8" s="19" t="s">
        <v>62</v>
      </c>
      <c r="G8" s="18" t="str">
        <f t="shared" si="1"/>
        <v>바로가기</v>
      </c>
      <c r="H8" s="22" t="s">
        <v>58</v>
      </c>
    </row>
    <row r="9" spans="4:8" ht="24.75" customHeight="1">
      <c r="D9" s="21">
        <f t="shared" si="0"/>
        <v>5</v>
      </c>
      <c r="E9" s="20" t="s">
        <v>60</v>
      </c>
      <c r="F9" s="19" t="s">
        <v>28</v>
      </c>
      <c r="G9" s="18" t="str">
        <f t="shared" si="1"/>
        <v>바로가기</v>
      </c>
      <c r="H9" t="s">
        <v>64</v>
      </c>
    </row>
    <row r="10" spans="4:8" ht="24.75" customHeight="1">
      <c r="D10" s="21">
        <f t="shared" si="0"/>
        <v>6</v>
      </c>
      <c r="E10" s="20" t="s">
        <v>61</v>
      </c>
      <c r="F10" s="19" t="s">
        <v>63</v>
      </c>
      <c r="G10" s="18" t="str">
        <f t="shared" si="1"/>
        <v>바로가기</v>
      </c>
      <c r="H10" t="s">
        <v>65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44" zoomScaleNormal="100" workbookViewId="0">
      <selection activeCell="L46" sqref="L46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" customHeight="1">
      <c r="A4" s="82" t="s">
        <v>48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6" spans="1:14" ht="47.4" customHeight="1">
      <c r="C6" s="25" t="s">
        <v>47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" customHeight="1">
      <c r="C7" s="28" t="s">
        <v>46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" customHeight="1">
      <c r="C13" s="25" t="s">
        <v>45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" customHeight="1">
      <c r="C14" s="24" t="s">
        <v>44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" customHeight="1">
      <c r="C20" s="25" t="s">
        <v>43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" customHeight="1">
      <c r="C21" s="27" t="s">
        <v>42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" customHeight="1">
      <c r="C27" s="25" t="s">
        <v>41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" customHeight="1">
      <c r="C28" s="83" t="s">
        <v>40</v>
      </c>
      <c r="D28" s="83"/>
      <c r="E28" s="83"/>
      <c r="F28" s="83"/>
      <c r="G28" s="83"/>
      <c r="H28" s="83"/>
      <c r="I28" s="83"/>
      <c r="J28" s="83"/>
      <c r="K28" s="83"/>
      <c r="L28" s="83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" customHeight="1">
      <c r="C34" s="25" t="s">
        <v>39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" customHeight="1">
      <c r="C35" s="24" t="s">
        <v>38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" customHeight="1">
      <c r="C41" s="25" t="s">
        <v>37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" customHeight="1">
      <c r="C42" s="24" t="s">
        <v>36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" customHeight="1">
      <c r="C48" s="25" t="s">
        <v>35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" customHeight="1">
      <c r="C49" s="24" t="s">
        <v>34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opLeftCell="N5" zoomScale="130" zoomScaleNormal="130" workbookViewId="0">
      <selection activeCell="U11" sqref="U11"/>
    </sheetView>
  </sheetViews>
  <sheetFormatPr defaultColWidth="9" defaultRowHeight="18.75" customHeight="1"/>
  <cols>
    <col min="1" max="1" width="2.796875" style="1" customWidth="1"/>
    <col min="2" max="2" width="11.5" style="1" customWidth="1"/>
    <col min="3" max="3" width="6" style="1" customWidth="1"/>
    <col min="4" max="4" width="3.19921875" style="1" customWidth="1"/>
    <col min="5" max="5" width="15.09765625" style="1" customWidth="1"/>
    <col min="6" max="6" width="8" style="1" customWidth="1"/>
    <col min="7" max="7" width="11.296875" style="1" customWidth="1"/>
    <col min="8" max="8" width="3.09765625" style="1" customWidth="1"/>
    <col min="9" max="9" width="20.69921875" style="3" customWidth="1"/>
    <col min="10" max="10" width="12.19921875" style="3" customWidth="1"/>
    <col min="11" max="11" width="10.59765625" style="10" customWidth="1"/>
    <col min="12" max="12" width="3.296875" style="10" customWidth="1"/>
    <col min="13" max="13" width="9" style="10" customWidth="1"/>
    <col min="14" max="14" width="9" style="10"/>
    <col min="15" max="15" width="3.097656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 t="s">
        <v>169</v>
      </c>
      <c r="K5" s="48"/>
      <c r="L5" s="48"/>
      <c r="M5" s="48"/>
      <c r="N5" s="48"/>
    </row>
    <row r="6" spans="1:21" ht="6.6" customHeight="1"/>
    <row r="7" spans="1:21" ht="19.8" customHeight="1">
      <c r="J7" s="74" t="s">
        <v>153</v>
      </c>
      <c r="K7" s="74"/>
      <c r="P7" s="74" t="s">
        <v>154</v>
      </c>
    </row>
    <row r="8" spans="1:21" ht="8.4" customHeight="1"/>
    <row r="9" spans="1:21" s="2" customFormat="1" ht="18.75" customHeight="1">
      <c r="B9" s="31" t="s">
        <v>69</v>
      </c>
      <c r="C9" s="32"/>
      <c r="E9" s="37" t="s">
        <v>72</v>
      </c>
      <c r="F9" s="38"/>
      <c r="G9" s="39"/>
      <c r="I9" s="45" t="s">
        <v>137</v>
      </c>
      <c r="J9" s="45" t="s">
        <v>138</v>
      </c>
      <c r="K9" s="45" t="s">
        <v>139</v>
      </c>
      <c r="M9" s="45" t="s">
        <v>139</v>
      </c>
      <c r="N9" s="45" t="s">
        <v>152</v>
      </c>
      <c r="P9" s="45" t="s">
        <v>93</v>
      </c>
      <c r="Q9" s="45" t="s">
        <v>89</v>
      </c>
      <c r="R9" s="45" t="s">
        <v>90</v>
      </c>
      <c r="S9" s="45" t="s">
        <v>91</v>
      </c>
      <c r="T9" s="45" t="s">
        <v>92</v>
      </c>
      <c r="U9" s="49" t="s">
        <v>94</v>
      </c>
    </row>
    <row r="10" spans="1:21" s="2" customFormat="1" ht="18.75" customHeight="1">
      <c r="B10" s="33" t="s">
        <v>70</v>
      </c>
      <c r="C10" s="34"/>
      <c r="E10" s="40" t="s">
        <v>73</v>
      </c>
      <c r="G10" s="41"/>
      <c r="I10" s="30" t="s">
        <v>129</v>
      </c>
      <c r="J10" s="30"/>
      <c r="K10" s="30" t="str" cm="1">
        <f t="array" ref="K10:K17">_xlfn.LET(_xlpm.국가번호,_xlfn.TEXTBEFORE(I10:I17," "),
_xlpm.국가,_xlfn.XLOOKUP(_xlpm.국가번호,M10:M15,N10:N15),_xlpm.국가번호&amp;_xlpm.국가)</f>
        <v>(+82)한국</v>
      </c>
      <c r="M10" s="30" t="s">
        <v>140</v>
      </c>
      <c r="N10" s="30" t="s">
        <v>141</v>
      </c>
      <c r="P10" s="30" t="s">
        <v>79</v>
      </c>
      <c r="Q10" s="46">
        <v>27</v>
      </c>
      <c r="R10" s="46">
        <v>32</v>
      </c>
      <c r="S10" s="46">
        <v>45</v>
      </c>
      <c r="T10" s="42">
        <f>IF(SUM(Q10:S10)&gt;=100,SUM(Q10:S10)*1.1,SUM(Q10:S10))</f>
        <v>114.4</v>
      </c>
      <c r="U10" s="2" t="s">
        <v>170</v>
      </c>
    </row>
    <row r="11" spans="1:21" s="2" customFormat="1" ht="18.75" customHeight="1">
      <c r="B11" s="35" t="s">
        <v>71</v>
      </c>
      <c r="C11" s="36"/>
      <c r="E11" s="89" t="s">
        <v>74</v>
      </c>
      <c r="F11" s="90"/>
      <c r="G11" s="91"/>
      <c r="I11" s="30" t="s">
        <v>130</v>
      </c>
      <c r="J11" s="30"/>
      <c r="K11" s="30" t="str">
        <v>(+1)미국</v>
      </c>
      <c r="M11" s="30" t="s">
        <v>142</v>
      </c>
      <c r="N11" s="30" t="s">
        <v>143</v>
      </c>
      <c r="P11" s="30" t="s">
        <v>81</v>
      </c>
      <c r="Q11" s="46">
        <v>20</v>
      </c>
      <c r="R11" s="46">
        <v>30</v>
      </c>
      <c r="S11" s="46">
        <v>44</v>
      </c>
      <c r="T11" s="42">
        <f>_xlfn.LET(_xlpm.합계,SUM(Q11:S11),IF(_xlpm.합계&gt;=100,_xlpm.합계*1.1,_xlpm.합계))</f>
        <v>94</v>
      </c>
      <c r="U11" s="2" t="s">
        <v>171</v>
      </c>
    </row>
    <row r="12" spans="1:21" s="2" customFormat="1" ht="18.600000000000001" customHeight="1">
      <c r="E12" s="92"/>
      <c r="F12" s="93"/>
      <c r="G12" s="94"/>
      <c r="I12" s="30" t="s">
        <v>131</v>
      </c>
      <c r="J12" s="30"/>
      <c r="K12" s="30" t="str">
        <v>(+81)일본</v>
      </c>
      <c r="M12" s="30" t="s">
        <v>144</v>
      </c>
      <c r="N12" s="30" t="s">
        <v>145</v>
      </c>
      <c r="P12" s="30" t="s">
        <v>86</v>
      </c>
      <c r="Q12" s="46">
        <v>37</v>
      </c>
      <c r="R12" s="46">
        <v>39</v>
      </c>
      <c r="S12" s="46">
        <v>23</v>
      </c>
      <c r="T12" s="42">
        <f t="shared" ref="T12:T17" si="0">_xlfn.LET(_xlpm.합계,SUM(Q12:S12),IF(_xlpm.합계&gt;=100,_xlpm.합계*1.1,_xlpm.합계))</f>
        <v>99</v>
      </c>
    </row>
    <row r="13" spans="1:21" s="2" customFormat="1" ht="18.75" customHeight="1">
      <c r="B13" s="84">
        <f>_xlfn.LET(_xlpm.A,1,_xlpm.B,2,_xlpm.C,3,_xlpm.A+_xlpm.B+_xlpm.C)</f>
        <v>6</v>
      </c>
      <c r="C13" s="85"/>
      <c r="F13" s="2">
        <v>10000</v>
      </c>
      <c r="G13" s="2">
        <v>20000</v>
      </c>
      <c r="I13" s="30" t="s">
        <v>132</v>
      </c>
      <c r="J13" s="30"/>
      <c r="K13" s="30" t="str">
        <v>(+86)중국</v>
      </c>
      <c r="M13" s="30" t="s">
        <v>146</v>
      </c>
      <c r="N13" s="30" t="s">
        <v>147</v>
      </c>
      <c r="P13" s="30" t="s">
        <v>82</v>
      </c>
      <c r="Q13" s="46">
        <v>22</v>
      </c>
      <c r="R13" s="46">
        <v>45</v>
      </c>
      <c r="S13" s="46">
        <v>33</v>
      </c>
      <c r="T13" s="42">
        <f t="shared" si="0"/>
        <v>110.00000000000001</v>
      </c>
    </row>
    <row r="14" spans="1:21" s="2" customFormat="1" ht="18.75" customHeight="1">
      <c r="E14" s="86">
        <f>_xlfn.LET(_xlpm.VIEW1,F13,_xlpm.VIEW3,G13,_xlpm.VIEW3*(2+0.2*(_xlpm.VIEW3/_xlpm.VIEW1)+1.8*(_xlpm.VIEW1/_xlpm.VIEW3)+3*(_xlpm.VIEW3/_xlpm.VIEW1)))</f>
        <v>186000</v>
      </c>
      <c r="F14" s="87"/>
      <c r="G14" s="88"/>
      <c r="I14" s="30" t="s">
        <v>133</v>
      </c>
      <c r="J14" s="30"/>
      <c r="K14" s="30" t="str">
        <v>(+49)독일</v>
      </c>
      <c r="M14" s="30" t="s">
        <v>148</v>
      </c>
      <c r="N14" s="30" t="s">
        <v>149</v>
      </c>
      <c r="P14" s="30" t="s">
        <v>87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I15" s="30" t="s">
        <v>134</v>
      </c>
      <c r="J15" s="30"/>
      <c r="K15" s="30" t="str">
        <v>(+65)싱가포르</v>
      </c>
      <c r="M15" s="30" t="s">
        <v>150</v>
      </c>
      <c r="N15" s="30" t="s">
        <v>151</v>
      </c>
      <c r="P15" s="30" t="s">
        <v>83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I16" s="30" t="s">
        <v>135</v>
      </c>
      <c r="J16" s="30"/>
      <c r="K16" s="30" t="str">
        <v>(+82)한국</v>
      </c>
      <c r="M16" s="3"/>
      <c r="N16" s="3"/>
      <c r="P16" s="30" t="s">
        <v>88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>
      <c r="I17" s="30" t="s">
        <v>136</v>
      </c>
      <c r="J17" s="30"/>
      <c r="K17" s="30" t="str">
        <v>(+1)미국</v>
      </c>
      <c r="M17" s="10"/>
      <c r="N17" s="10"/>
      <c r="P17" s="30" t="s">
        <v>85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30" zoomScaleNormal="130" workbookViewId="0">
      <selection activeCell="J12" sqref="J12"/>
    </sheetView>
  </sheetViews>
  <sheetFormatPr defaultColWidth="9" defaultRowHeight="18.75" customHeight="1"/>
  <cols>
    <col min="1" max="1" width="3.09765625" style="1" customWidth="1"/>
    <col min="2" max="3" width="10.796875" style="1" customWidth="1"/>
    <col min="4" max="4" width="11.09765625" style="1" bestFit="1" customWidth="1"/>
    <col min="5" max="5" width="8.296875" style="1" customWidth="1"/>
    <col min="6" max="6" width="9.5" style="3" customWidth="1"/>
    <col min="7" max="7" width="24.19921875" style="3" customWidth="1"/>
    <col min="8" max="8" width="12.59765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>
      <c r="D6" s="1" t="s">
        <v>162</v>
      </c>
    </row>
    <row r="7" spans="1:9" ht="19.8" customHeight="1">
      <c r="D7" s="1" t="s">
        <v>172</v>
      </c>
      <c r="G7" s="50" t="s">
        <v>160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66</v>
      </c>
      <c r="G9" s="45" t="s">
        <v>67</v>
      </c>
      <c r="H9" s="45" t="s">
        <v>68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79</v>
      </c>
      <c r="G10" s="30" t="s">
        <v>75</v>
      </c>
      <c r="H10" s="30" t="str" cm="1">
        <f t="array" ref="H10">FINDGENDER(G10)</f>
        <v>남성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81</v>
      </c>
      <c r="G11" s="30" t="s">
        <v>159</v>
      </c>
      <c r="H11" s="30" t="str" cm="1">
        <f t="array" ref="H11">FINDGENDER(G11)</f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80</v>
      </c>
      <c r="G12" s="30" t="s">
        <v>76</v>
      </c>
      <c r="H12" s="30" t="str" cm="1">
        <f t="array" ref="H12">FINDGENDER(G12)</f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82</v>
      </c>
      <c r="G13" s="30" t="s">
        <v>157</v>
      </c>
      <c r="H13" s="30" t="str" cm="1">
        <f t="array" ref="H13">FINDGENDER(G13)</f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84</v>
      </c>
      <c r="G14" s="30" t="s">
        <v>77</v>
      </c>
      <c r="H14" s="30" t="str" cm="1">
        <f t="array" ref="H14">FINDGENDER(G14)</f>
        <v>여성</v>
      </c>
    </row>
    <row r="15" spans="1:9" ht="18.75" customHeight="1">
      <c r="F15" s="30" t="s">
        <v>83</v>
      </c>
      <c r="G15" s="30" t="s">
        <v>158</v>
      </c>
      <c r="H15" s="30" t="str" cm="1">
        <f t="array" ref="H15">FINDGENDER(G15)</f>
        <v>남성</v>
      </c>
    </row>
    <row r="16" spans="1:9" ht="18.75" customHeight="1">
      <c r="F16" s="30" t="s">
        <v>85</v>
      </c>
      <c r="G16" s="30" t="s">
        <v>78</v>
      </c>
      <c r="H16" s="30" t="str" cm="1">
        <f t="array" ref="H16">FINDGENDER(G16)</f>
        <v>남성</v>
      </c>
    </row>
    <row r="17" spans="2:8" ht="18.75" customHeight="1">
      <c r="B17" s="45" t="s">
        <v>155</v>
      </c>
      <c r="C17" s="45" t="s">
        <v>156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163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164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H23"/>
  <sheetViews>
    <sheetView showGridLines="0" topLeftCell="B15" zoomScale="130" zoomScaleNormal="130" workbookViewId="0">
      <selection activeCell="G18" sqref="G18"/>
    </sheetView>
  </sheetViews>
  <sheetFormatPr defaultColWidth="9" defaultRowHeight="18.75" customHeight="1"/>
  <cols>
    <col min="1" max="1" width="3.09765625" style="1" customWidth="1"/>
    <col min="2" max="2" width="21.5" style="1" customWidth="1"/>
    <col min="3" max="3" width="14.3984375" style="55" customWidth="1"/>
    <col min="4" max="4" width="27.59765625" style="1" customWidth="1"/>
    <col min="5" max="5" width="4.3984375" style="1" customWidth="1"/>
    <col min="6" max="6" width="14.8984375" style="3" customWidth="1"/>
    <col min="7" max="7" width="23.09765625" style="1" customWidth="1"/>
    <col min="8" max="16384" width="9" style="1"/>
  </cols>
  <sheetData>
    <row r="1" spans="1:8" s="6" customFormat="1" ht="6.75" customHeight="1">
      <c r="A1" s="7"/>
      <c r="B1" s="7"/>
      <c r="C1" s="53"/>
      <c r="F1" s="59"/>
    </row>
    <row r="2" spans="1:8" s="6" customFormat="1" ht="18.75" customHeight="1">
      <c r="A2" s="7"/>
      <c r="B2" s="9" t="s">
        <v>12</v>
      </c>
      <c r="C2" s="53"/>
      <c r="F2" s="59"/>
    </row>
    <row r="3" spans="1:8" s="6" customFormat="1" ht="15" customHeight="1">
      <c r="A3" s="7"/>
      <c r="B3" s="8" t="s">
        <v>11</v>
      </c>
      <c r="C3" s="53"/>
      <c r="F3" s="59"/>
    </row>
    <row r="4" spans="1:8" s="6" customFormat="1" ht="4.5" customHeight="1">
      <c r="A4" s="7"/>
      <c r="B4" s="8"/>
      <c r="C4" s="53"/>
      <c r="F4" s="59"/>
    </row>
    <row r="5" spans="1:8" s="4" customFormat="1" ht="21.75" customHeight="1">
      <c r="B5" s="5" t="s">
        <v>10</v>
      </c>
      <c r="C5" s="54"/>
      <c r="F5" s="44"/>
    </row>
    <row r="6" spans="1:8" ht="9.6" customHeight="1"/>
    <row r="7" spans="1:8" ht="19.8" customHeight="1">
      <c r="G7" s="62" t="s">
        <v>110</v>
      </c>
    </row>
    <row r="8" spans="1:8" ht="10.8" customHeight="1"/>
    <row r="9" spans="1:8" s="10" customFormat="1" ht="18.600000000000001" customHeight="1">
      <c r="B9" s="13" t="s">
        <v>95</v>
      </c>
      <c r="C9" s="13" t="s">
        <v>96</v>
      </c>
      <c r="D9" s="13" t="s">
        <v>99</v>
      </c>
      <c r="F9" s="56" t="s">
        <v>105</v>
      </c>
      <c r="G9" s="13" t="s">
        <v>106</v>
      </c>
    </row>
    <row r="10" spans="1:8" ht="18.600000000000001" customHeight="1">
      <c r="B10" s="12" t="s">
        <v>97</v>
      </c>
      <c r="C10" s="12">
        <v>45752</v>
      </c>
      <c r="D10" s="12" t="str">
        <f>B10&amp;"("&amp;TEXT(C10,"YYYY-MM-DD (AAA)"&amp;")")</f>
        <v>여의도 벚꽃축제(2025-04-05 (토))</v>
      </c>
      <c r="F10" s="57">
        <v>1069349805</v>
      </c>
      <c r="G10" s="12" t="str" cm="1">
        <f t="array" ref="G10:G15">TEXT(F10:F15,"000-0000-0000")</f>
        <v>010-6934-9805</v>
      </c>
      <c r="H10" s="1" t="s">
        <v>173</v>
      </c>
    </row>
    <row r="11" spans="1:8" ht="18.600000000000001" customHeight="1">
      <c r="B11" s="12" t="s">
        <v>98</v>
      </c>
      <c r="C11" s="12">
        <v>45839</v>
      </c>
      <c r="D11" s="12" t="str">
        <f>B11&amp;"("&amp;TEXT(C11,"YYYY-MM-DD (AAA)"&amp;")")</f>
        <v>남산 한옥마을 축제(2025-07-01 (화))</v>
      </c>
      <c r="F11" s="58" t="s">
        <v>107</v>
      </c>
      <c r="G11" s="12" t="str">
        <v>010-1640-8090</v>
      </c>
    </row>
    <row r="12" spans="1:8" ht="18.600000000000001" customHeight="1">
      <c r="F12" s="42">
        <v>1088824767</v>
      </c>
      <c r="G12" s="12" t="str">
        <v>010-8882-4767</v>
      </c>
    </row>
    <row r="13" spans="1:8" ht="18.600000000000001" customHeight="1">
      <c r="B13" s="13" t="s">
        <v>100</v>
      </c>
      <c r="C13" s="13" t="s">
        <v>101</v>
      </c>
      <c r="D13" s="13" t="s">
        <v>104</v>
      </c>
      <c r="F13" s="42" t="s">
        <v>108</v>
      </c>
      <c r="G13" s="12" t="str">
        <v>010-1525-9752</v>
      </c>
    </row>
    <row r="14" spans="1:8" ht="18.75" customHeight="1">
      <c r="B14" s="12" t="s">
        <v>103</v>
      </c>
      <c r="C14" s="11">
        <v>374000</v>
      </c>
      <c r="D14" s="12" t="str">
        <f>B14&amp;"("&amp;TEXT(C14,"#,##0원"&amp;")")</f>
        <v>에어팟 프로 2(374,000원)</v>
      </c>
      <c r="F14" s="61">
        <v>1034277676</v>
      </c>
      <c r="G14" s="12" t="str">
        <v>010-3427-7676</v>
      </c>
    </row>
    <row r="15" spans="1:8" ht="18.75" customHeight="1">
      <c r="B15" s="12" t="s">
        <v>102</v>
      </c>
      <c r="C15" s="11">
        <v>32000</v>
      </c>
      <c r="D15" s="12" t="str">
        <f>B15&amp;"("&amp;TEXT(C15,"#,##0원"&amp;")")</f>
        <v>아이폰 케이스(32,000원)</v>
      </c>
      <c r="F15" s="61" t="s">
        <v>109</v>
      </c>
      <c r="G15" s="12" t="str">
        <v>010-9391-6819</v>
      </c>
    </row>
    <row r="16" spans="1:8" ht="18.75" customHeight="1">
      <c r="C16" s="1"/>
    </row>
    <row r="17" spans="3:8" ht="18.75" customHeight="1">
      <c r="C17" s="55" t="s">
        <v>165</v>
      </c>
      <c r="F17" s="56" t="s">
        <v>105</v>
      </c>
      <c r="G17" s="13" t="s">
        <v>106</v>
      </c>
    </row>
    <row r="18" spans="3:8" ht="18.75" customHeight="1">
      <c r="F18" s="57">
        <v>1069349805</v>
      </c>
      <c r="G18" s="12" t="str" cm="1">
        <f t="array" ref="G18:G23">PHONENUMBER(F18:F23)</f>
        <v>010-6934-9805</v>
      </c>
      <c r="H18" s="1" t="s">
        <v>174</v>
      </c>
    </row>
    <row r="19" spans="3:8" ht="18.75" customHeight="1">
      <c r="F19" s="58" t="s">
        <v>107</v>
      </c>
      <c r="G19" s="12" t="str">
        <v>010-1640-8090</v>
      </c>
    </row>
    <row r="20" spans="3:8" ht="18.75" customHeight="1">
      <c r="F20" s="42">
        <v>1088824767</v>
      </c>
      <c r="G20" s="12" t="str">
        <v>010-8882-4767</v>
      </c>
    </row>
    <row r="21" spans="3:8" ht="18.75" customHeight="1">
      <c r="F21" s="42" t="s">
        <v>108</v>
      </c>
      <c r="G21" s="12" t="str">
        <v>010-1525-9752</v>
      </c>
    </row>
    <row r="22" spans="3:8" ht="18.75" customHeight="1">
      <c r="F22" s="61">
        <v>1034277676</v>
      </c>
      <c r="G22" s="12" t="str">
        <v>010-3427-7676</v>
      </c>
    </row>
    <row r="23" spans="3:8" ht="18.75" customHeight="1">
      <c r="F23" s="61" t="s">
        <v>109</v>
      </c>
      <c r="G23" s="12" t="str">
        <v>010-9391-6819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abSelected="1" topLeftCell="A8" zoomScale="115" zoomScaleNormal="115" workbookViewId="0">
      <selection activeCell="G20" sqref="G20"/>
    </sheetView>
  </sheetViews>
  <sheetFormatPr defaultColWidth="9" defaultRowHeight="18.75" customHeight="1"/>
  <cols>
    <col min="1" max="1" width="3.09765625" style="1" customWidth="1"/>
    <col min="2" max="2" width="25.796875" style="1" customWidth="1"/>
    <col min="3" max="5" width="10.8984375" style="1" customWidth="1"/>
    <col min="6" max="6" width="8.8984375" style="1" customWidth="1"/>
    <col min="7" max="7" width="50.296875" style="65" customWidth="1"/>
    <col min="8" max="8" width="4.3984375" style="1" customWidth="1"/>
    <col min="9" max="9" width="18.296875" style="1" customWidth="1"/>
    <col min="10" max="10" width="9.79687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>
      <c r="A2" s="7"/>
      <c r="B2" s="9" t="s">
        <v>21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>
      <c r="A3" s="7"/>
      <c r="B3" s="8" t="s">
        <v>20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>
      <c r="B5" s="5" t="s">
        <v>19</v>
      </c>
      <c r="G5" s="64"/>
    </row>
    <row r="6" spans="1:10" ht="12" customHeight="1"/>
    <row r="7" spans="1:10" ht="18.600000000000001" customHeight="1"/>
    <row r="8" spans="1:10" ht="9" customHeight="1"/>
    <row r="9" spans="1:10" ht="23.4" customHeight="1">
      <c r="B9" s="29" t="s">
        <v>18</v>
      </c>
      <c r="C9" s="101" t="s">
        <v>17</v>
      </c>
      <c r="D9" s="102"/>
      <c r="E9" s="102"/>
      <c r="F9" s="103"/>
      <c r="G9" s="29" t="s">
        <v>115</v>
      </c>
      <c r="I9" s="29" t="s">
        <v>116</v>
      </c>
      <c r="J9" s="29" t="s">
        <v>0</v>
      </c>
    </row>
    <row r="10" spans="1:10" ht="23.4" customHeight="1">
      <c r="B10" s="30" t="s">
        <v>176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드레스</v>
      </c>
      <c r="F10" s="75" t="str">
        <v>청바지</v>
      </c>
      <c r="G10" s="66" t="s">
        <v>111</v>
      </c>
      <c r="I10" s="60" t="str" cm="1">
        <f t="array" ref="I10:J23">_xlfn._xlws.SORT(IFERROR(_xlfn.TEXTSPLIT(_xlfn.TEXTJOIN("/",,G10:G15),":","/")*1,_xlfn.TEXTSPLIT(_xlfn.TEXTJOIN("/",,G10:G15),":","/")),2,-1)</f>
        <v>된장찌개</v>
      </c>
      <c r="J10" s="60">
        <v>165700</v>
      </c>
    </row>
    <row r="11" spans="1:10" ht="23.4" customHeight="1">
      <c r="B11" s="30" t="s">
        <v>16</v>
      </c>
      <c r="C11" s="30" t="str">
        <v>의류</v>
      </c>
      <c r="D11" s="30" t="str">
        <v>남성의류</v>
      </c>
      <c r="E11" s="30" t="str">
        <v>바지</v>
      </c>
      <c r="F11" s="75" t="str">
        <v/>
      </c>
      <c r="G11" s="66" t="s">
        <v>112</v>
      </c>
      <c r="I11" s="60" t="str">
        <v>육회</v>
      </c>
      <c r="J11" s="60">
        <v>144100</v>
      </c>
    </row>
    <row r="12" spans="1:10" ht="23.4" customHeight="1">
      <c r="B12" s="30" t="s">
        <v>15</v>
      </c>
      <c r="C12" s="30" t="str">
        <v>가전제품</v>
      </c>
      <c r="D12" s="30" t="str">
        <v>주방가전</v>
      </c>
      <c r="E12" s="30" t="str">
        <v>믹서기</v>
      </c>
      <c r="F12" s="75" t="str">
        <v/>
      </c>
      <c r="G12" s="66" t="s">
        <v>113</v>
      </c>
      <c r="I12" s="60" t="str">
        <v>해물파전</v>
      </c>
      <c r="J12" s="60">
        <v>79000</v>
      </c>
    </row>
    <row r="13" spans="1:10" ht="23.4" customHeight="1">
      <c r="B13" s="30" t="s">
        <v>177</v>
      </c>
      <c r="C13" s="30" t="str">
        <v>가구</v>
      </c>
      <c r="D13" s="30" t="str">
        <v>침실가구</v>
      </c>
      <c r="E13" s="30" t="str">
        <v>매트리스</v>
      </c>
      <c r="F13" s="75" t="str">
        <v>베게</v>
      </c>
      <c r="G13" s="66" t="s">
        <v>114</v>
      </c>
      <c r="I13" s="60" t="str">
        <v>파전</v>
      </c>
      <c r="J13" s="60">
        <v>74000</v>
      </c>
    </row>
    <row r="14" spans="1:10" ht="23.4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75" t="str">
        <v/>
      </c>
      <c r="G14" s="66"/>
      <c r="I14" s="60" t="str">
        <v>떡볶이</v>
      </c>
      <c r="J14" s="60">
        <v>54000</v>
      </c>
    </row>
    <row r="15" spans="1:10" ht="23.4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75" t="str">
        <v/>
      </c>
      <c r="G15" s="66"/>
      <c r="I15" s="60" t="str">
        <v>잡채</v>
      </c>
      <c r="J15" s="60">
        <v>49700</v>
      </c>
    </row>
    <row r="16" spans="1:10" ht="23.4" customHeight="1">
      <c r="B16" s="2"/>
      <c r="C16" s="2"/>
      <c r="D16" s="2"/>
      <c r="E16" s="2"/>
      <c r="I16" s="60" t="str">
        <v>육회</v>
      </c>
      <c r="J16" s="60">
        <v>45500</v>
      </c>
    </row>
    <row r="17" spans="2:10" ht="23.4" customHeight="1">
      <c r="B17" s="2" t="s">
        <v>166</v>
      </c>
      <c r="C17" s="2"/>
      <c r="D17" s="2"/>
      <c r="E17" s="2"/>
      <c r="G17" s="76" t="s">
        <v>167</v>
      </c>
      <c r="I17" s="60" t="str">
        <v>된장찌개</v>
      </c>
      <c r="J17" s="60">
        <v>44100</v>
      </c>
    </row>
    <row r="18" spans="2:10" ht="23.4" customHeight="1">
      <c r="B18" s="100" t="s">
        <v>175</v>
      </c>
      <c r="G18" s="65" t="s">
        <v>178</v>
      </c>
      <c r="I18" s="60" t="str">
        <v>순두부찌개</v>
      </c>
      <c r="J18" s="60">
        <v>39000</v>
      </c>
    </row>
    <row r="19" spans="2:10" ht="23.4" customHeight="1">
      <c r="I19" s="60" t="str">
        <v>양념치킨</v>
      </c>
      <c r="J19" s="60">
        <v>38500</v>
      </c>
    </row>
    <row r="20" spans="2:10" ht="23.4" customHeight="1">
      <c r="I20" s="60" t="str">
        <v>삼계탕</v>
      </c>
      <c r="J20" s="60">
        <v>37100</v>
      </c>
    </row>
    <row r="21" spans="2:10" ht="23.4" customHeight="1">
      <c r="I21" s="60" t="str">
        <v>부대찌개</v>
      </c>
      <c r="J21" s="60">
        <v>33000</v>
      </c>
    </row>
    <row r="22" spans="2:10" ht="23.4" customHeight="1">
      <c r="I22" s="60" t="str">
        <v>찜닭</v>
      </c>
      <c r="J22" s="60">
        <v>17400</v>
      </c>
    </row>
    <row r="23" spans="2:10" ht="23.4" customHeight="1">
      <c r="I23" s="60" t="str">
        <v>불고기</v>
      </c>
      <c r="J23" s="60">
        <v>14200</v>
      </c>
    </row>
    <row r="24" spans="2:10" ht="23.4" customHeight="1">
      <c r="I24" s="60"/>
      <c r="J24" s="60"/>
    </row>
    <row r="25" spans="2:10" ht="23.4" customHeight="1">
      <c r="I25" s="60"/>
      <c r="J25" s="60"/>
    </row>
    <row r="26" spans="2:10" ht="23.4" customHeight="1">
      <c r="I26" s="60"/>
      <c r="J26" s="60"/>
    </row>
    <row r="27" spans="2:10" ht="23.4" customHeight="1">
      <c r="I27" s="60"/>
      <c r="J27" s="60"/>
    </row>
    <row r="28" spans="2:10" ht="23.4" customHeight="1">
      <c r="I28" s="60"/>
      <c r="J28" s="60"/>
    </row>
    <row r="29" spans="2:10" ht="23.4" customHeight="1">
      <c r="I29" s="60"/>
      <c r="J29" s="60"/>
    </row>
    <row r="30" spans="2:10" ht="23.4" customHeight="1">
      <c r="I30" s="60"/>
      <c r="J30" s="60"/>
    </row>
    <row r="31" spans="2:10" ht="23.4" customHeight="1">
      <c r="I31" s="60"/>
      <c r="J31" s="60"/>
    </row>
    <row r="32" spans="2:10" ht="23.4" customHeight="1">
      <c r="I32" s="60"/>
      <c r="J32" s="60"/>
    </row>
    <row r="33" spans="9:10" ht="23.4" customHeight="1">
      <c r="I33" s="60"/>
      <c r="J33" s="60"/>
    </row>
    <row r="34" spans="9:10" ht="23.4" customHeight="1"/>
    <row r="35" spans="9:10" ht="23.4" customHeight="1"/>
    <row r="36" spans="9:10" ht="23.4" customHeight="1"/>
    <row r="37" spans="9:10" ht="23.4" customHeight="1"/>
  </sheetData>
  <mergeCells count="1">
    <mergeCell ref="C9:F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opLeftCell="A8" zoomScale="130" zoomScaleNormal="130" workbookViewId="0">
      <selection activeCell="B9" sqref="B9:C14"/>
    </sheetView>
  </sheetViews>
  <sheetFormatPr defaultColWidth="9" defaultRowHeight="18.75" customHeight="1"/>
  <cols>
    <col min="1" max="1" width="3.09765625" style="1" customWidth="1"/>
    <col min="2" max="2" width="25.796875" style="1" customWidth="1"/>
    <col min="3" max="3" width="11.69921875" style="1" customWidth="1"/>
    <col min="4" max="4" width="8.8984375" style="1" customWidth="1"/>
    <col min="5" max="5" width="5.59765625" style="1" customWidth="1"/>
    <col min="6" max="6" width="66.5" style="2" customWidth="1"/>
    <col min="7" max="7" width="10.796875" style="65" customWidth="1"/>
    <col min="8" max="10" width="18.09765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125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126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127</v>
      </c>
      <c r="F7" s="70" t="s">
        <v>128</v>
      </c>
    </row>
    <row r="8" spans="1:10" ht="19.2" customHeight="1">
      <c r="B8" s="96" t="s">
        <v>118</v>
      </c>
      <c r="C8" s="97"/>
      <c r="F8" s="71" t="s">
        <v>122</v>
      </c>
      <c r="H8" s="71" t="s">
        <v>123</v>
      </c>
      <c r="I8" s="71" t="s">
        <v>105</v>
      </c>
      <c r="J8" s="71" t="s">
        <v>124</v>
      </c>
    </row>
    <row r="9" spans="1:10" ht="19.2" customHeight="1">
      <c r="B9" s="98" t="e" cm="1" vm="1">
        <f t="array" ref="B9">STOCKCHART(660)</f>
        <v>#VALUE!</v>
      </c>
      <c r="C9" s="99"/>
      <c r="D9" s="95"/>
      <c r="F9" s="42" t="s">
        <v>119</v>
      </c>
      <c r="H9" s="60" t="str" cm="1">
        <f t="array" ref="H9:J14">CLEANDATA(F9:F14)</f>
        <v>kim.james@company.co.kr</v>
      </c>
      <c r="I9" s="60" t="str">
        <v>010-1234-5678</v>
      </c>
      <c r="J9" s="60" t="str">
        <v>마케팅팀</v>
      </c>
    </row>
    <row r="10" spans="1:10" ht="19.2" customHeight="1">
      <c r="B10" s="98"/>
      <c r="C10" s="99"/>
      <c r="D10" s="95"/>
      <c r="F10" s="42" t="s">
        <v>120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2" customHeight="1">
      <c r="B11" s="98"/>
      <c r="C11" s="99"/>
      <c r="F11" s="42" t="s">
        <v>121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>
      <c r="B12" s="98"/>
      <c r="C12" s="99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>
      <c r="B13" s="98"/>
      <c r="C13" s="99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>
      <c r="B14" s="98"/>
      <c r="C14" s="99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>
      <c r="B15" s="77" t="s">
        <v>161</v>
      </c>
      <c r="H15" s="60"/>
      <c r="I15" s="60"/>
      <c r="J15" s="60"/>
    </row>
    <row r="16" spans="1:10" ht="18.75" customHeight="1">
      <c r="B16" s="67" t="s">
        <v>117</v>
      </c>
      <c r="H16" s="60"/>
      <c r="I16" s="60"/>
      <c r="J16" s="60"/>
    </row>
    <row r="17" spans="2:10" ht="18.75" customHeight="1">
      <c r="H17" s="60"/>
      <c r="I17" s="60"/>
      <c r="J17" s="60"/>
    </row>
    <row r="18" spans="2:10" ht="18.75" customHeight="1">
      <c r="B18" s="1" t="s">
        <v>168</v>
      </c>
      <c r="H18" s="60"/>
      <c r="I18" s="60"/>
      <c r="J18" s="60"/>
    </row>
    <row r="19" spans="2:10" ht="18.75" customHeight="1">
      <c r="H19" s="60"/>
      <c r="I19" s="60"/>
      <c r="J19" s="60"/>
    </row>
    <row r="20" spans="2:10" ht="18.75" customHeight="1"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xr:uid="{BADFB9E8-3998-4B21-8183-D42E1F256AE0}"/>
  </hyperlinks>
  <pageMargins left="0.7" right="0.7" top="0.75" bottom="0.75" header="0.3" footer="0.3"/>
  <drawing r:id="rId3"/>
</worksheet>
</file>

<file path=docMetadata/LabelInfo.xml><?xml version="1.0" encoding="utf-8"?>
<clbl:labelList xmlns:clbl="http://schemas.microsoft.com/office/2020/mipLabelMetadata">
  <clbl:label id="{55746f57-604a-4b1d-8689-42b09f2bd39e}" enabled="1" method="Privileged" siteId="{7199116b-1fc4-4d51-aa19-015bbc6c370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김윤성(광주_공무환경팀_환경)</cp:lastModifiedBy>
  <dcterms:created xsi:type="dcterms:W3CDTF">2025-05-28T19:49:01Z</dcterms:created>
  <dcterms:modified xsi:type="dcterms:W3CDTF">2025-05-31T17:33:35Z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