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kin\Downloads\엑기스 함수 마스터 챌린지 2일차\"/>
    </mc:Choice>
  </mc:AlternateContent>
  <xr:revisionPtr revIDLastSave="0" documentId="13_ncr:1_{77EE6380-B1D3-465E-945A-CD205434065C}" xr6:coauthVersionLast="47" xr6:coauthVersionMax="47" xr10:uidLastSave="{00000000-0000-0000-0000-000000000000}"/>
  <bookViews>
    <workbookView xWindow="-120" yWindow="-120" windowWidth="38640" windowHeight="21120" activeTab="3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 데이터를 이메일, 연락처, 부서로 정리하는 함수이다">_xlfn.LAMBDA(_xlpm.데이터,_xlfn.TEXTSPLIT(_xlfn.TEXTJOIN(",",,_xlpm.데이터),"/",","))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합니다">_xlfn.LAMBDA(_xlpm.값,_xlpm.값^2)</definedName>
    <definedName name="STOCKCHART" comment="종목코드의 주식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D33" i="9" a="1"/>
  <c r="D33" i="9" s="1"/>
  <c r="B9" i="9" l="1" a="1"/>
  <c r="B9" i="9" s="1"/>
  <c r="J10" i="5" a="1"/>
  <c r="J10" i="5" s="1"/>
  <c r="C10" i="5" a="1"/>
  <c r="C10" i="5" s="1"/>
  <c r="G10" i="4" a="1"/>
  <c r="G10" i="4" s="1"/>
  <c r="D15" i="4"/>
  <c r="D14" i="4"/>
  <c r="D11" i="4"/>
  <c r="D10" i="4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E14" i="2"/>
  <c r="B19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</futureMetadata>
  <cellMetadata count="1">
    <bk>
      <rc t="1" v="0"/>
    </bk>
  </cellMetadata>
  <valueMetadata count="15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</valueMetadata>
</metadata>
</file>

<file path=xl/sharedStrings.xml><?xml version="1.0" encoding="utf-8"?>
<sst xmlns="http://schemas.openxmlformats.org/spreadsheetml/2006/main" count="242" uniqueCount="234">
  <si>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</si>
  <si>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</si>
  <si>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</si>
  <si>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</si>
  <si>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</si>
  <si>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</si>
  <si>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</si>
  <si>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</si>
  <si>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</si>
  <si>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</si>
  <si>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</si>
  <si>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</si>
  <si>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</si>
  <si>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</si>
  <si>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</si>
  <si>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</si>
  <si>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</si>
  <si>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</si>
  <si>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</si>
  <si>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</si>
  <si>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</si>
  <si>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</si>
  <si>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</si>
  <si>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</si>
  <si>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</si>
  <si>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</si>
  <si>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</si>
  <si>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</si>
  <si>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</si>
  <si>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</si>
  <si>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</si>
  <si>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</si>
  <si>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</si>
  <si>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</si>
  <si>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</si>
  <si>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</si>
  <si>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</si>
  <si>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</si>
  <si>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</si>
  <si>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</si>
  <si>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</si>
  <si>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</si>
  <si>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</si>
  <si>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</si>
  <si>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</si>
  <si>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</si>
  <si>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</si>
  <si>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</si>
  <si>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</si>
  <si>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</si>
  <si>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</si>
  <si>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</si>
  <si>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</si>
  <si>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</si>
  <si>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</si>
  <si>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</si>
  <si>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</si>
  <si>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</si>
  <si>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</si>
  <si>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</si>
  <si>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</si>
  <si>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</si>
  <si>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</si>
  <si>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</si>
  <si>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</si>
  <si>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</si>
  <si>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</si>
  <si>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</si>
  <si>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</si>
  <si>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</si>
  <si>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</si>
  <si>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</si>
  <si>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</si>
  <si>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</si>
  <si>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</si>
  <si>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</si>
  <si>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</si>
  <si>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</si>
  <si>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</si>
  <si>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</si>
  <si>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</si>
  <si>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</si>
  <si>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</si>
  <si>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</si>
  <si>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</si>
  <si>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</si>
  <si>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</si>
  <si>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</si>
  <si>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</si>
  <si>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</si>
  <si>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</si>
  <si>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</si>
  <si>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</si>
  <si>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</si>
  <si>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</si>
  <si>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</si>
  <si>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</si>
  <si>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</si>
  <si>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</si>
  <si>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</si>
  <si>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</si>
  <si>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</si>
  <si>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</si>
  <si>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</si>
  <si>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</si>
  <si>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</si>
  <si>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</si>
  <si>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</si>
  <si>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</si>
  <si>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</si>
  <si>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</si>
  <si>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</si>
  <si>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</si>
  <si>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</si>
  <si>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</si>
  <si>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</si>
  <si>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</si>
  <si>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</si>
  <si>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</si>
  <si>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</si>
  <si>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</si>
  <si>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</si>
  <si>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</si>
  <si>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</si>
  <si>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</si>
  <si>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</si>
  <si>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</si>
  <si>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</si>
  <si>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</si>
  <si>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</si>
  <si>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</si>
  <si>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</si>
  <si>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</si>
  <si>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</si>
  <si>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</si>
  <si>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</si>
  <si>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</si>
  <si>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</si>
  <si>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</si>
  <si>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</si>
  <si>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</si>
  <si>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</si>
  <si>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</si>
  <si>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</si>
  <si>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</si>
  <si>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</si>
  <si>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</si>
  <si>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</si>
  <si>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</si>
  <si>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</si>
  <si>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</si>
  <si>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</si>
  <si>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</si>
  <si>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</si>
  <si>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</si>
  <si>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</si>
  <si>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</si>
  <si>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</si>
  <si>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</si>
  <si>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</si>
  <si>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</si>
  <si>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</si>
  <si>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LET함수 수식이 길어질 경우, 공식이 복잡할수록 진가를 발휘함</t>
    <phoneticPr fontId="2" type="noConversion"/>
  </si>
  <si>
    <t>긴 공식을 간소화함</t>
    <phoneticPr fontId="2" type="noConversion"/>
  </si>
  <si>
    <t>처리속도를 높여줌</t>
    <phoneticPr fontId="2" type="noConversion"/>
  </si>
  <si>
    <t>하지만, 간단한 함수사용자는 사용X</t>
    <phoneticPr fontId="2" type="noConversion"/>
  </si>
  <si>
    <t>a=1, b=2</t>
    <phoneticPr fontId="2" type="noConversion"/>
  </si>
  <si>
    <t>c=3</t>
    <phoneticPr fontId="2" type="noConversion"/>
  </si>
  <si>
    <t>let함수사용하면 중간과정 건너띄기 가능</t>
    <phoneticPr fontId="2" type="noConversion"/>
  </si>
  <si>
    <t>단축키 컨트롤+e</t>
    <phoneticPr fontId="2" type="noConversion"/>
  </si>
  <si>
    <t>textbefore 함수도 가능</t>
    <phoneticPr fontId="2" type="noConversion"/>
  </si>
  <si>
    <t>lambda함수는 도우미함수</t>
    <phoneticPr fontId="2" type="noConversion"/>
  </si>
  <si>
    <t>함수 입력후 () 테스트 인수 넣어주고</t>
    <phoneticPr fontId="2" type="noConversion"/>
  </si>
  <si>
    <t>이름관리자 컨트롤+f3</t>
    <phoneticPr fontId="2" type="noConversion"/>
  </si>
  <si>
    <t>테스트인수 지운후 함수 잘라내기</t>
    <phoneticPr fontId="2" type="noConversion"/>
  </si>
  <si>
    <t>이름관리자에서 새로만들기 참조대상에 붙여넣기후 함수 이름, 설명 작성후 확인</t>
    <phoneticPr fontId="2" type="noConversion"/>
  </si>
  <si>
    <t>그럼 나만의 함수 완료!</t>
    <phoneticPr fontId="2" type="noConversion"/>
  </si>
  <si>
    <t>SQ함수</t>
    <phoneticPr fontId="2" type="noConversion"/>
  </si>
  <si>
    <t>지정한 값의 제곱값을 계산합니다.</t>
    <phoneticPr fontId="2" type="noConversion"/>
  </si>
  <si>
    <t>(테스트인수안넣으면 오류뜸)</t>
    <phoneticPr fontId="2" type="noConversion"/>
  </si>
  <si>
    <t>엑셀은 날짜를 숫자로 인식</t>
    <phoneticPr fontId="2" type="noConversion"/>
  </si>
  <si>
    <t>날짜 형식으로 추출하려면 text함수로 표시형식 변경</t>
    <phoneticPr fontId="2" type="noConversion"/>
  </si>
  <si>
    <t xml:space="preserve">DBNUM4 앞뒤로 대괄호 하면 금액 한글로 </t>
    <phoneticPr fontId="2" type="noConversion"/>
  </si>
  <si>
    <t>동적배열로 반환되는 함수는 자동채우기 더블클릭 X</t>
    <phoneticPr fontId="2" type="noConversion"/>
  </si>
  <si>
    <t>TEXTJOIN으로 한줄로 합친후 TEXTSPLIT으로 열과 행으로 구분가능</t>
    <phoneticPr fontId="2" type="noConversion"/>
  </si>
  <si>
    <t>의류&gt;여성의류&gt;드레스&gt;실크드레스</t>
    <phoneticPr fontId="2" type="noConversion"/>
  </si>
  <si>
    <t>후에 데이터 추가했을때 오류 난다면 IFERROR "" 에러인 곳 빈칸으로 함수추가하면 더 완벽</t>
    <phoneticPr fontId="2" type="noConversion"/>
  </si>
  <si>
    <t>간장게장:50,000/김치찌개:8,000</t>
    <phoneticPr fontId="2" type="noConversion"/>
  </si>
  <si>
    <t>안타깝게도 이 데이터는 이대로 쓸 수 없습니다???? 와이…</t>
    <phoneticPr fontId="2" type="noConversion"/>
  </si>
  <si>
    <t xml:space="preserve">모든 TEXT, TEXTSPLIT.. 함수 는 문자임!! </t>
    <phoneticPr fontId="2" type="noConversion"/>
  </si>
  <si>
    <t>문자는 왼쪽정렬, 숫자는 오른쪽정렬인데 결과 모두 문자임</t>
    <phoneticPr fontId="2" type="noConversion"/>
  </si>
  <si>
    <t>TEXT함수 끝에 *1 하면 숫자는 숫자로 인식함</t>
    <phoneticPr fontId="2" type="noConversion"/>
  </si>
  <si>
    <t>그러면 문자는 에러뜸</t>
    <phoneticPr fontId="2" type="noConversion"/>
  </si>
  <si>
    <t>그럼 IFERROR로 한번 더 묶어 주면 됨</t>
    <phoneticPr fontId="2" type="noConversion"/>
  </si>
  <si>
    <t>https://ssl.pstatic.net/imgfinance/chart/mobile/mini/005930_end_up_tablet.png?</t>
    <phoneticPr fontId="2" type="noConversion"/>
  </si>
  <si>
    <t>https://ssl.pstatic.net/imgfinance/chart/mobile/mini/005930_end_up_tablet.png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</si>
  <si>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</si>
  <si>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</si>
  <si>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</si>
  <si>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005930</t>
  </si>
  <si>
    <t>SK하이닉스</t>
  </si>
  <si>
    <t>000660</t>
  </si>
  <si>
    <t>삼성바이오로직스</t>
  </si>
  <si>
    <t>207940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</si>
  <si>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</si>
  <si>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</si>
  <si>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</si>
  <si>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</si>
  <si>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</si>
  <si>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</si>
  <si>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</si>
  <si>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</si>
  <si>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</si>
  <si>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</si>
  <si>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</si>
  <si>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</si>
  <si>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</si>
  <si>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</si>
  <si>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</si>
  <si>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</si>
  <si>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</si>
  <si>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</si>
  <si>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</si>
  <si>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</si>
  <si>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</si>
  <si>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</si>
  <si>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</si>
  <si>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</si>
  <si>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엑셀은 기본적으로 숫자데이터는 숫자로 인식, 문자로 인식하려면 '005930</t>
    <phoneticPr fontId="2" type="noConversion"/>
  </si>
  <si>
    <t>이렇게 입력</t>
    <phoneticPr fontId="2" type="noConversion"/>
  </si>
  <si>
    <t>매번 입력하기에 불편하다면</t>
    <phoneticPr fontId="2" type="noConversion"/>
  </si>
  <si>
    <t>종목코드 자리에</t>
    <phoneticPr fontId="2" type="noConversion"/>
  </si>
  <si>
    <t>TEXT(종목코드,"000000")으로 묶어주면 항상 여섯자리함수가됨</t>
    <phoneticPr fontId="2" type="noConversion"/>
  </si>
  <si>
    <t>LAMBDA(데이터,TEXTSPLIT(TEXTJOIN(",",,데이터),"/",","))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</si>
</sst>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3" fontId="1" fillId="0" borderId="1" xfId="0" applyNumberFormat="1" applyFont="1" applyBorder="1">
      <alignment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25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png"/><Relationship Id="rId3" Type="http://schemas.openxmlformats.org/officeDocument/2006/relationships/image" Target="../media/image24.png"/><Relationship Id="rId7" Type="http://schemas.openxmlformats.org/officeDocument/2006/relationships/image" Target="../media/image2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7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Relationship Id="rId9" Type="http://schemas.openxmlformats.org/officeDocument/2006/relationships/image" Target="../media/image30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" Type="http://schemas.openxmlformats.org/officeDocument/2006/relationships/hyperlink" Target="https://ssl.pstatic.net/imgfinance/chart/mobile/mini/00066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7" Type="http://schemas.openxmlformats.org/officeDocument/2006/relationships/hyperlink" Target="https://ssl.pstatic.net/imgfinance/chart/mobile/mini/37322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29" Type="http://schemas.openxmlformats.org/officeDocument/2006/relationships/hyperlink" Target="https://ssl.pstatic.net/imgfinance/chart/mobile/mini/028260_end_up_tablet.png" TargetMode="External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ssl.pstatic.net/imgfinance/chart/mobile/mini/105560_end_up_tablet.png" TargetMode="External"/><Relationship Id="rId24" Type="http://schemas.openxmlformats.org/officeDocument/2006/relationships/image" Target="../media/image12.png"/><Relationship Id="rId5" Type="http://schemas.openxmlformats.org/officeDocument/2006/relationships/hyperlink" Target="https://ssl.pstatic.net/imgfinance/chart/mobile/mini/20794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10" Type="http://schemas.openxmlformats.org/officeDocument/2006/relationships/image" Target="../media/image5.png"/><Relationship Id="rId19" Type="http://schemas.openxmlformats.org/officeDocument/2006/relationships/hyperlink" Target="https://ssl.pstatic.net/imgfinance/chart/mobile/mini/32918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30" Type="http://schemas.openxmlformats.org/officeDocument/2006/relationships/image" Target="../media/image15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</webImagesSrd>
</file>

<file path=xl/richData/rdrichvalue.xml><?xml version="1.0" encoding="utf-8"?>
<rvData xmlns="http://schemas.microsoft.com/office/spreadsheetml/2017/richdata" count="15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5930_end_up_tablet.png" TargetMode="External"/><Relationship Id="rId2" Type="http://schemas.openxmlformats.org/officeDocument/2006/relationships/hyperlink" Target="https://ssl.pstatic.net/imgfinance/chart/mobile/mini/005930_end_up_tablet.png?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85"/>
      <c r="E2" s="86"/>
      <c r="F2" s="86"/>
      <c r="G2" s="87"/>
    </row>
    <row r="3" spans="4:8" ht="10.15" customHeight="1"/>
    <row r="4" spans="4:8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</row>
    <row r="5" spans="4:8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8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8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8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8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</row>
    <row r="10" spans="4:8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9" t="s">
        <v>49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6" spans="1:14" ht="47.45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90" t="s">
        <v>41</v>
      </c>
      <c r="D28" s="90"/>
      <c r="E28" s="90"/>
      <c r="F28" s="90"/>
      <c r="G28" s="90"/>
      <c r="H28" s="90"/>
      <c r="I28" s="90"/>
      <c r="J28" s="90"/>
      <c r="K28" s="90"/>
      <c r="L28" s="90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31"/>
  <sheetViews>
    <sheetView showGridLines="0" tabSelected="1" topLeftCell="B1" zoomScale="130" zoomScaleNormal="130" workbookViewId="0">
      <selection activeCell="N29" sqref="N29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4" t="s">
        <v>154</v>
      </c>
      <c r="K7" s="74"/>
      <c r="P7" s="74" t="s">
        <v>155</v>
      </c>
    </row>
    <row r="8" spans="1:21" ht="8.4499999999999993" customHeight="1"/>
    <row r="9" spans="1:21" s="2" customFormat="1" ht="18.75" customHeight="1">
      <c r="B9" s="31" t="s">
        <v>70</v>
      </c>
      <c r="C9" s="32"/>
      <c r="E9" s="37" t="s">
        <v>73</v>
      </c>
      <c r="F9" s="38"/>
      <c r="G9" s="39"/>
      <c r="I9" s="45" t="s">
        <v>138</v>
      </c>
      <c r="J9" s="45" t="s">
        <v>139</v>
      </c>
      <c r="K9" s="45" t="s">
        <v>140</v>
      </c>
      <c r="M9" s="45" t="s">
        <v>140</v>
      </c>
      <c r="N9" s="45" t="s">
        <v>153</v>
      </c>
      <c r="P9" s="45" t="s">
        <v>94</v>
      </c>
      <c r="Q9" s="45" t="s">
        <v>90</v>
      </c>
      <c r="R9" s="45" t="s">
        <v>91</v>
      </c>
      <c r="S9" s="45" t="s">
        <v>92</v>
      </c>
      <c r="T9" s="45" t="s">
        <v>93</v>
      </c>
      <c r="U9" s="49" t="s">
        <v>95</v>
      </c>
    </row>
    <row r="10" spans="1:21" s="2" customFormat="1" ht="18.75" customHeight="1">
      <c r="B10" s="33" t="s">
        <v>71</v>
      </c>
      <c r="C10" s="34"/>
      <c r="E10" s="40" t="s">
        <v>74</v>
      </c>
      <c r="G10" s="41"/>
      <c r="I10" s="30" t="s">
        <v>130</v>
      </c>
      <c r="J10" s="30"/>
      <c r="K10" s="30" t="str" cm="1">
        <f t="array" ref="K10:K17">_xlfn.LET(_xlpm.국가번호,_xlfn.TEXTBEFORE(I10:I17," "),
_xlpm.국가,_xlfn.XLOOKUP(_xlpm.국가번호,M10:M15,N10:N15),_xlpm.국가번호&amp; _xlpm.국가)</f>
        <v>(+82)한국</v>
      </c>
      <c r="M10" s="30" t="s">
        <v>141</v>
      </c>
      <c r="N10" s="30" t="s">
        <v>142</v>
      </c>
      <c r="P10" s="30" t="s">
        <v>80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_xlfn.LET(_xlpm.합계,SUM(Q10:S10),IF(_xlpm.합계&gt;=100,_xlpm.합계*1.1,_xlpm.합계))</f>
        <v>114.4</v>
      </c>
    </row>
    <row r="11" spans="1:21" s="2" customFormat="1" ht="18.75" customHeight="1">
      <c r="B11" s="35" t="s">
        <v>72</v>
      </c>
      <c r="C11" s="36"/>
      <c r="E11" s="96" t="s">
        <v>75</v>
      </c>
      <c r="F11" s="97"/>
      <c r="G11" s="98"/>
      <c r="I11" s="30" t="s">
        <v>131</v>
      </c>
      <c r="J11" s="30"/>
      <c r="K11" s="30" t="str">
        <v>(+1)미국</v>
      </c>
      <c r="M11" s="30" t="s">
        <v>143</v>
      </c>
      <c r="N11" s="30" t="s">
        <v>144</v>
      </c>
      <c r="P11" s="30" t="s">
        <v>82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_xlfn.LET(_xlpm.합계,SUM(Q11:S11),IF(_xlpm.합계&gt;=100,_xlpm.합계*1.1,_xlpm.합계))</f>
        <v>94</v>
      </c>
    </row>
    <row r="12" spans="1:21" s="2" customFormat="1" ht="18.600000000000001" customHeight="1">
      <c r="E12" s="99"/>
      <c r="F12" s="100"/>
      <c r="G12" s="101"/>
      <c r="I12" s="30" t="s">
        <v>132</v>
      </c>
      <c r="J12" s="30"/>
      <c r="K12" s="30" t="str">
        <v>(+81)일본</v>
      </c>
      <c r="M12" s="30" t="s">
        <v>145</v>
      </c>
      <c r="N12" s="30" t="s">
        <v>146</v>
      </c>
      <c r="P12" s="30" t="s">
        <v>87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91">
        <f>_xlfn.LET(_xlpm.a,1,_xlpm.b,2,_xlpm.a+_xlpm.b)</f>
        <v>3</v>
      </c>
      <c r="C13" s="92"/>
      <c r="I13" s="30" t="s">
        <v>133</v>
      </c>
      <c r="J13" s="30"/>
      <c r="K13" s="30" t="str">
        <v>(+86)중국</v>
      </c>
      <c r="M13" s="30" t="s">
        <v>147</v>
      </c>
      <c r="N13" s="30" t="s">
        <v>148</v>
      </c>
      <c r="P13" s="30" t="s">
        <v>83</v>
      </c>
      <c r="Q13" s="46">
        <v>22</v>
      </c>
      <c r="R13" s="46">
        <v>45</v>
      </c>
      <c r="S13" s="46">
        <v>33</v>
      </c>
      <c r="T13" s="42">
        <f t="shared" si="0"/>
        <v>110.00000000000001</v>
      </c>
    </row>
    <row r="14" spans="1:21" s="2" customFormat="1" ht="18.75" customHeight="1">
      <c r="E14" s="93">
        <f>_xlfn.LET(_xlpm.view1,10000,_xlpm.view3,25000,_xlpm.view3*(2+0.2*(_xlpm.view3/_xlpm.view1)+1.8*(_xlpm.view1/_xlpm.view3)+3*(_xlpm.view3/_xlpm.view1)))</f>
        <v>268000</v>
      </c>
      <c r="F14" s="94"/>
      <c r="G14" s="95"/>
      <c r="I14" s="30" t="s">
        <v>134</v>
      </c>
      <c r="J14" s="30"/>
      <c r="K14" s="30" t="str">
        <v>(+49)독일</v>
      </c>
      <c r="M14" s="30" t="s">
        <v>149</v>
      </c>
      <c r="N14" s="30" t="s">
        <v>150</v>
      </c>
      <c r="P14" s="30" t="s">
        <v>88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I15" s="30" t="s">
        <v>135</v>
      </c>
      <c r="J15" s="30"/>
      <c r="K15" s="30" t="str">
        <v>(+65)싱가포르</v>
      </c>
      <c r="M15" s="30" t="s">
        <v>151</v>
      </c>
      <c r="N15" s="30" t="s">
        <v>152</v>
      </c>
      <c r="P15" s="30" t="s">
        <v>84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B16" s="2" t="s">
        <v>166</v>
      </c>
      <c r="I16" s="30" t="s">
        <v>136</v>
      </c>
      <c r="J16" s="30"/>
      <c r="K16" s="30" t="str">
        <v>(+82)한국</v>
      </c>
      <c r="M16" s="3"/>
      <c r="N16" s="3"/>
      <c r="P16" s="30" t="s">
        <v>89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2:20" s="2" customFormat="1" ht="18.75" customHeight="1">
      <c r="B17" s="2" t="s">
        <v>167</v>
      </c>
      <c r="I17" s="30" t="s">
        <v>137</v>
      </c>
      <c r="J17" s="30"/>
      <c r="K17" s="30" t="str">
        <v>(+1)미국</v>
      </c>
      <c r="M17" s="10"/>
      <c r="N17" s="10"/>
      <c r="P17" s="30" t="s">
        <v>86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2:20" s="2" customFormat="1" ht="18.75" customHeight="1">
      <c r="I18" s="3"/>
      <c r="J18" s="3"/>
      <c r="K18" s="3"/>
      <c r="L18" s="3"/>
      <c r="M18" s="10"/>
      <c r="N18" s="10"/>
    </row>
    <row r="19" spans="2:20" ht="18.75" customHeight="1">
      <c r="B19" s="1">
        <f>_xlfn.LET(_xlpm.a,1,_xlpm.b,2,_xlpm.c,3,_xlpm.a+_xlpm.b+_xlpm.c)</f>
        <v>6</v>
      </c>
      <c r="J19" s="3" t="s">
        <v>169</v>
      </c>
      <c r="K19" s="3"/>
    </row>
    <row r="20" spans="2:20" ht="18.75" customHeight="1">
      <c r="J20" s="3" t="s">
        <v>170</v>
      </c>
    </row>
    <row r="28" spans="2:20" ht="18.75" customHeight="1">
      <c r="B28" s="1" t="s">
        <v>162</v>
      </c>
      <c r="I28" s="3" t="s">
        <v>168</v>
      </c>
    </row>
    <row r="29" spans="2:20" ht="18.75" customHeight="1">
      <c r="B29" s="1" t="s">
        <v>163</v>
      </c>
    </row>
    <row r="30" spans="2:20" ht="18.75" customHeight="1">
      <c r="B30" s="1" t="s">
        <v>164</v>
      </c>
    </row>
    <row r="31" spans="2:20" ht="18.75" customHeight="1">
      <c r="B31" s="1" t="s">
        <v>165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45" zoomScaleNormal="145" workbookViewId="0">
      <selection activeCell="I21" sqref="I21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899999999999999" customHeight="1">
      <c r="G7" s="50" t="s">
        <v>161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80</v>
      </c>
      <c r="G10" s="30" t="s">
        <v>76</v>
      </c>
      <c r="H10" s="30" t="str" cm="1">
        <f t="array" ref="H10:H16">FINDGENDER(G10:G16)</f>
        <v>남성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82</v>
      </c>
      <c r="G11" s="30" t="s">
        <v>160</v>
      </c>
      <c r="H11" s="30" t="str"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81</v>
      </c>
      <c r="G12" s="30" t="s">
        <v>77</v>
      </c>
      <c r="H12" s="30" t="str"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83</v>
      </c>
      <c r="G13" s="30" t="s">
        <v>158</v>
      </c>
      <c r="H13" s="30" t="str"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85</v>
      </c>
      <c r="G14" s="30" t="s">
        <v>78</v>
      </c>
      <c r="H14" s="30" t="str">
        <v>여성</v>
      </c>
    </row>
    <row r="15" spans="1:9" ht="18.75" customHeight="1">
      <c r="F15" s="30" t="s">
        <v>84</v>
      </c>
      <c r="G15" s="30" t="s">
        <v>159</v>
      </c>
      <c r="H15" s="30" t="str">
        <v>남성</v>
      </c>
    </row>
    <row r="16" spans="1:9" ht="18.75" customHeight="1">
      <c r="F16" s="30" t="s">
        <v>86</v>
      </c>
      <c r="G16" s="30" t="s">
        <v>79</v>
      </c>
      <c r="H16" s="30" t="str">
        <v>남성</v>
      </c>
    </row>
    <row r="17" spans="2:8" ht="18.75" customHeight="1">
      <c r="B17" s="45" t="s">
        <v>156</v>
      </c>
      <c r="C17" s="45" t="s">
        <v>157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177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178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B24" s="1" t="s">
        <v>171</v>
      </c>
      <c r="F24" s="73"/>
      <c r="G24" s="73"/>
      <c r="H24" s="73"/>
    </row>
    <row r="25" spans="2:8" ht="18.75" customHeight="1">
      <c r="B25" s="1" t="s">
        <v>172</v>
      </c>
      <c r="E25" s="1" t="s">
        <v>179</v>
      </c>
      <c r="F25" s="73"/>
      <c r="G25" s="73"/>
      <c r="H25" s="73"/>
    </row>
    <row r="26" spans="2:8" ht="18.75" customHeight="1">
      <c r="B26" s="1" t="s">
        <v>174</v>
      </c>
      <c r="F26" s="73"/>
      <c r="G26" s="73"/>
      <c r="H26" s="73"/>
    </row>
    <row r="27" spans="2:8" ht="18.75" customHeight="1">
      <c r="B27" s="1" t="s">
        <v>173</v>
      </c>
      <c r="F27" s="73"/>
      <c r="G27" s="73"/>
      <c r="H27" s="73"/>
    </row>
    <row r="28" spans="2:8" ht="18.75" customHeight="1">
      <c r="B28" s="1" t="s">
        <v>175</v>
      </c>
      <c r="F28" s="73"/>
      <c r="G28" s="73"/>
      <c r="H28" s="73"/>
    </row>
    <row r="29" spans="2:8" ht="18.75" customHeight="1">
      <c r="B29" s="1" t="s">
        <v>176</v>
      </c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25"/>
  <sheetViews>
    <sheetView showGridLines="0" zoomScale="130" zoomScaleNormal="130" workbookViewId="0">
      <selection activeCell="B26" sqref="B26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" customHeight="1"/>
    <row r="7" spans="1:7" ht="19.899999999999999" customHeight="1">
      <c r="G7" s="62" t="s">
        <v>111</v>
      </c>
    </row>
    <row r="8" spans="1:7" ht="10.9" customHeight="1"/>
    <row r="9" spans="1:7" s="10" customFormat="1" ht="18.600000000000001" customHeight="1">
      <c r="B9" s="13" t="s">
        <v>96</v>
      </c>
      <c r="C9" s="13" t="s">
        <v>97</v>
      </c>
      <c r="D9" s="13" t="s">
        <v>100</v>
      </c>
      <c r="F9" s="56" t="s">
        <v>106</v>
      </c>
      <c r="G9" s="13" t="s">
        <v>107</v>
      </c>
    </row>
    <row r="10" spans="1:7" ht="18.600000000000001" customHeight="1">
      <c r="B10" s="12" t="s">
        <v>98</v>
      </c>
      <c r="C10" s="12">
        <v>45752</v>
      </c>
      <c r="D10" s="12" t="str">
        <f>B10&amp;"("&amp;TEXT(C10,"yyyy-mm-dd (aaa)")&amp;")"</f>
        <v>여의도 벚꽃축제(2025-04-05 (토))</v>
      </c>
      <c r="F10" s="57">
        <v>1069349805</v>
      </c>
      <c r="G10" s="12" t="str" cm="1">
        <f t="array" ref="G10:G15">PHONENO(F10:F15)</f>
        <v>010-6934-9805</v>
      </c>
    </row>
    <row r="11" spans="1:7" ht="18.600000000000001" customHeight="1">
      <c r="B11" s="12" t="s">
        <v>99</v>
      </c>
      <c r="C11" s="12">
        <v>45839</v>
      </c>
      <c r="D11" s="12" t="str">
        <f>B11&amp;"("&amp;TEXT(C11,"yyyy-mm-dd (aaa)")&amp;")"</f>
        <v>남산 한옥마을 축제(2025-07-01 (화))</v>
      </c>
      <c r="F11" s="58" t="s">
        <v>108</v>
      </c>
      <c r="G11" s="12" t="str">
        <v>010-1640-8090</v>
      </c>
    </row>
    <row r="12" spans="1:7" ht="18.600000000000001" customHeight="1">
      <c r="F12" s="42">
        <v>1088824767</v>
      </c>
      <c r="G12" s="12" t="str">
        <v>010-8882-4767</v>
      </c>
    </row>
    <row r="13" spans="1:7" ht="18.600000000000001" customHeight="1">
      <c r="B13" s="13" t="s">
        <v>101</v>
      </c>
      <c r="C13" s="13" t="s">
        <v>102</v>
      </c>
      <c r="D13" s="13" t="s">
        <v>105</v>
      </c>
      <c r="F13" s="42" t="s">
        <v>109</v>
      </c>
      <c r="G13" s="12" t="str">
        <v>010-1525-9752</v>
      </c>
    </row>
    <row r="14" spans="1:7" ht="18.75" customHeight="1">
      <c r="B14" s="12" t="s">
        <v>104</v>
      </c>
      <c r="C14" s="11">
        <v>374000</v>
      </c>
      <c r="D14" s="12" t="str">
        <f>B14&amp;"("&amp;TEXT(C14,"#,##0")&amp;")"</f>
        <v>에어팟 프로 2(374,000)</v>
      </c>
      <c r="F14" s="61">
        <v>1034277676</v>
      </c>
      <c r="G14" s="12" t="str">
        <v>010-3427-7676</v>
      </c>
    </row>
    <row r="15" spans="1:7" ht="18.75" customHeight="1">
      <c r="B15" s="12" t="s">
        <v>103</v>
      </c>
      <c r="C15" s="11">
        <v>32000</v>
      </c>
      <c r="D15" s="12" t="str">
        <f>B15&amp;"("&amp;TEXT(C15,"#,##0")&amp;")"</f>
        <v>아이폰 케이스(32,000)</v>
      </c>
      <c r="F15" s="61" t="s">
        <v>110</v>
      </c>
      <c r="G15" s="12" t="str">
        <v>010-9391-6819</v>
      </c>
    </row>
    <row r="16" spans="1:7" ht="18.75" customHeight="1">
      <c r="C16" s="1"/>
    </row>
    <row r="21" spans="2:2" ht="18.75" customHeight="1">
      <c r="B21" s="1" t="s">
        <v>180</v>
      </c>
    </row>
    <row r="22" spans="2:2" ht="18.75" customHeight="1">
      <c r="B22" s="1" t="s">
        <v>181</v>
      </c>
    </row>
    <row r="25" spans="2:2" ht="18.75" customHeight="1">
      <c r="B25" s="1" t="s">
        <v>182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K37"/>
  <sheetViews>
    <sheetView showGridLines="0" zoomScale="130" zoomScaleNormal="130" workbookViewId="0">
      <selection activeCell="M14" sqref="M14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6" width="10.875" style="1" customWidth="1"/>
    <col min="7" max="7" width="8.875" style="1" customWidth="1"/>
    <col min="8" max="8" width="50.25" style="65" customWidth="1"/>
    <col min="9" max="9" width="4.375" style="1" customWidth="1"/>
    <col min="10" max="10" width="18.25" style="1" customWidth="1"/>
    <col min="11" max="11" width="9.75" style="1" customWidth="1"/>
    <col min="12" max="16384" width="9" style="1"/>
  </cols>
  <sheetData>
    <row r="1" spans="1:11" s="6" customFormat="1" ht="6.75" customHeight="1">
      <c r="A1" s="7"/>
      <c r="B1" s="7"/>
      <c r="C1" s="7"/>
      <c r="D1" s="7"/>
      <c r="E1" s="7"/>
      <c r="F1" s="7"/>
      <c r="G1" s="7"/>
      <c r="H1" s="63"/>
      <c r="I1" s="7"/>
      <c r="J1" s="7"/>
      <c r="K1" s="7"/>
    </row>
    <row r="2" spans="1:11" s="6" customFormat="1" ht="18.75" customHeight="1">
      <c r="A2" s="7"/>
      <c r="B2" s="9" t="s">
        <v>22</v>
      </c>
      <c r="C2" s="7"/>
      <c r="D2" s="7"/>
      <c r="E2" s="7"/>
      <c r="F2" s="7"/>
      <c r="G2" s="7"/>
      <c r="H2" s="63"/>
      <c r="I2" s="7"/>
      <c r="J2" s="7"/>
      <c r="K2" s="7"/>
    </row>
    <row r="3" spans="1:11" s="6" customFormat="1" ht="15" customHeight="1">
      <c r="A3" s="7"/>
      <c r="B3" s="8" t="s">
        <v>21</v>
      </c>
      <c r="C3" s="7"/>
      <c r="D3" s="7"/>
      <c r="E3" s="7"/>
      <c r="F3" s="7"/>
      <c r="G3" s="7"/>
      <c r="H3" s="63"/>
      <c r="I3" s="7"/>
      <c r="J3" s="7"/>
      <c r="K3" s="7"/>
    </row>
    <row r="4" spans="1:11" s="6" customFormat="1" ht="4.5" customHeight="1">
      <c r="A4" s="7"/>
      <c r="B4" s="8"/>
      <c r="C4" s="7"/>
      <c r="D4" s="7"/>
      <c r="E4" s="7"/>
      <c r="F4" s="7"/>
      <c r="G4" s="7"/>
      <c r="H4" s="63"/>
      <c r="I4" s="7"/>
      <c r="J4" s="7"/>
      <c r="K4" s="7"/>
    </row>
    <row r="5" spans="1:11" s="4" customFormat="1" ht="21.75" customHeight="1">
      <c r="B5" s="5" t="s">
        <v>20</v>
      </c>
      <c r="H5" s="64"/>
    </row>
    <row r="6" spans="1:11" ht="12" customHeight="1"/>
    <row r="7" spans="1:11" ht="18.600000000000001" customHeight="1"/>
    <row r="8" spans="1:11" ht="9" customHeight="1"/>
    <row r="9" spans="1:11" ht="23.45" customHeight="1">
      <c r="B9" s="76" t="s">
        <v>19</v>
      </c>
      <c r="C9" s="102" t="s">
        <v>18</v>
      </c>
      <c r="D9" s="102"/>
      <c r="E9" s="102"/>
      <c r="F9" s="77"/>
      <c r="H9" s="29" t="s">
        <v>116</v>
      </c>
      <c r="J9" s="29" t="s">
        <v>117</v>
      </c>
      <c r="K9" s="29" t="s">
        <v>0</v>
      </c>
    </row>
    <row r="10" spans="1:11" ht="23.45" customHeight="1">
      <c r="B10" s="78" t="s">
        <v>185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드레스</v>
      </c>
      <c r="F10" s="79" t="str">
        <v>실크드레스</v>
      </c>
      <c r="H10" s="66" t="s">
        <v>112</v>
      </c>
      <c r="J10" s="60" t="str" cm="1">
        <f t="array" ref="J10:K25">IFERROR(_xlfn.TEXTSPLIT(_xlfn.TEXTJOIN("/",,H10:H15),":","/")*1,_xlfn.TEXTSPLIT(_xlfn.TEXTJOIN("/",,H10:H15),":","/"))</f>
        <v>된장찌개</v>
      </c>
      <c r="K10" s="83">
        <v>165700</v>
      </c>
    </row>
    <row r="11" spans="1:11" ht="23.45" customHeight="1">
      <c r="B11" s="78" t="s">
        <v>17</v>
      </c>
      <c r="C11" s="30" t="str">
        <v>의류</v>
      </c>
      <c r="D11" s="30" t="str">
        <v>남성의류</v>
      </c>
      <c r="E11" s="30" t="str">
        <v>바지</v>
      </c>
      <c r="F11" s="79" t="str">
        <v/>
      </c>
      <c r="H11" s="66" t="s">
        <v>113</v>
      </c>
      <c r="J11" s="60" t="str">
        <v>파전</v>
      </c>
      <c r="K11" s="83">
        <v>74000</v>
      </c>
    </row>
    <row r="12" spans="1:11" ht="23.45" customHeight="1">
      <c r="B12" s="78" t="s">
        <v>16</v>
      </c>
      <c r="C12" s="30" t="str">
        <v>가전제품</v>
      </c>
      <c r="D12" s="30" t="str">
        <v>주방가전</v>
      </c>
      <c r="E12" s="30" t="str">
        <v>믹서기</v>
      </c>
      <c r="F12" s="79" t="str">
        <v/>
      </c>
      <c r="H12" s="66" t="s">
        <v>114</v>
      </c>
      <c r="J12" s="60" t="str">
        <v>순두부찌개</v>
      </c>
      <c r="K12" s="83">
        <v>39000</v>
      </c>
    </row>
    <row r="13" spans="1:11" ht="23.45" customHeight="1">
      <c r="B13" s="78" t="s">
        <v>15</v>
      </c>
      <c r="C13" s="30" t="str">
        <v>가구</v>
      </c>
      <c r="D13" s="30" t="str">
        <v>침실가구</v>
      </c>
      <c r="E13" s="30" t="str">
        <v>매트리스</v>
      </c>
      <c r="F13" s="79" t="str">
        <v/>
      </c>
      <c r="H13" s="66" t="s">
        <v>115</v>
      </c>
      <c r="J13" s="60" t="str">
        <v>불고기</v>
      </c>
      <c r="K13" s="83">
        <v>14200</v>
      </c>
    </row>
    <row r="14" spans="1:11" ht="23.45" customHeight="1">
      <c r="B14" s="78" t="s">
        <v>14</v>
      </c>
      <c r="C14" s="30" t="str">
        <v>전자제품</v>
      </c>
      <c r="D14" s="30" t="str">
        <v>오디오</v>
      </c>
      <c r="E14" s="30" t="str">
        <v>이어폰</v>
      </c>
      <c r="F14" s="79" t="str">
        <v/>
      </c>
      <c r="H14" s="66" t="s">
        <v>187</v>
      </c>
      <c r="J14" s="60" t="str">
        <v>해물파전</v>
      </c>
      <c r="K14" s="83">
        <v>79000</v>
      </c>
    </row>
    <row r="15" spans="1:11" ht="23.45" customHeight="1">
      <c r="B15" s="80" t="s">
        <v>13</v>
      </c>
      <c r="C15" s="81" t="str">
        <v>도서</v>
      </c>
      <c r="D15" s="81" t="str">
        <v>소설</v>
      </c>
      <c r="E15" s="81" t="str">
        <v>로맨스</v>
      </c>
      <c r="F15" s="82" t="str">
        <v/>
      </c>
      <c r="H15" s="66"/>
      <c r="J15" s="60" t="str">
        <v>부대찌개</v>
      </c>
      <c r="K15" s="83">
        <v>33000</v>
      </c>
    </row>
    <row r="16" spans="1:11" ht="23.45" customHeight="1">
      <c r="B16" s="2"/>
      <c r="C16" s="2"/>
      <c r="D16" s="2"/>
      <c r="E16" s="2"/>
      <c r="F16" s="2"/>
      <c r="J16" s="60" t="str">
        <v>육회</v>
      </c>
      <c r="K16" s="83">
        <v>144100</v>
      </c>
    </row>
    <row r="17" spans="2:11" ht="23.45" customHeight="1">
      <c r="B17" s="2"/>
      <c r="C17" s="2"/>
      <c r="D17" s="2"/>
      <c r="E17" s="2"/>
      <c r="F17" s="2"/>
      <c r="J17" s="60" t="str">
        <v>육회</v>
      </c>
      <c r="K17" s="83">
        <v>45500</v>
      </c>
    </row>
    <row r="18" spans="2:11" ht="23.45" customHeight="1">
      <c r="J18" s="60" t="str">
        <v>떡볶이</v>
      </c>
      <c r="K18" s="83">
        <v>54000</v>
      </c>
    </row>
    <row r="19" spans="2:11" ht="23.45" customHeight="1">
      <c r="B19" s="1" t="s">
        <v>183</v>
      </c>
      <c r="J19" s="60" t="str">
        <v>삼계탕</v>
      </c>
      <c r="K19" s="83">
        <v>37100</v>
      </c>
    </row>
    <row r="20" spans="2:11" ht="23.45" customHeight="1">
      <c r="B20" s="1" t="s">
        <v>184</v>
      </c>
      <c r="J20" s="60" t="str">
        <v>찜닭</v>
      </c>
      <c r="K20" s="83">
        <v>17400</v>
      </c>
    </row>
    <row r="21" spans="2:11" ht="23.45" customHeight="1">
      <c r="B21" s="1" t="s">
        <v>186</v>
      </c>
      <c r="H21" s="65" t="s">
        <v>188</v>
      </c>
      <c r="J21" s="60" t="str">
        <v>된장찌개</v>
      </c>
      <c r="K21" s="83">
        <v>44100</v>
      </c>
    </row>
    <row r="22" spans="2:11" ht="23.45" customHeight="1">
      <c r="H22" s="65" t="s">
        <v>189</v>
      </c>
      <c r="J22" s="60" t="str">
        <v>잡채</v>
      </c>
      <c r="K22" s="83">
        <v>49700</v>
      </c>
    </row>
    <row r="23" spans="2:11" ht="23.45" customHeight="1">
      <c r="H23" s="65" t="s">
        <v>190</v>
      </c>
      <c r="J23" s="60" t="str">
        <v>양념치킨</v>
      </c>
      <c r="K23" s="83">
        <v>38500</v>
      </c>
    </row>
    <row r="24" spans="2:11" ht="23.45" customHeight="1">
      <c r="H24" s="65" t="s">
        <v>191</v>
      </c>
      <c r="J24" s="60" t="str">
        <v>간장게장</v>
      </c>
      <c r="K24" s="83">
        <v>50000</v>
      </c>
    </row>
    <row r="25" spans="2:11" ht="23.45" customHeight="1">
      <c r="H25" s="65" t="s">
        <v>192</v>
      </c>
      <c r="J25" s="60" t="str">
        <v>김치찌개</v>
      </c>
      <c r="K25" s="83">
        <v>8000</v>
      </c>
    </row>
    <row r="26" spans="2:11" ht="23.45" customHeight="1">
      <c r="H26" s="65" t="s">
        <v>193</v>
      </c>
      <c r="J26" s="60"/>
      <c r="K26" s="83"/>
    </row>
    <row r="27" spans="2:11" ht="23.45" customHeight="1">
      <c r="J27" s="60"/>
      <c r="K27" s="83"/>
    </row>
    <row r="28" spans="2:11" ht="23.45" customHeight="1">
      <c r="J28" s="60"/>
      <c r="K28" s="83"/>
    </row>
    <row r="29" spans="2:11" ht="23.45" customHeight="1">
      <c r="J29" s="60"/>
      <c r="K29" s="60"/>
    </row>
    <row r="30" spans="2:11" ht="23.45" customHeight="1">
      <c r="J30" s="60"/>
      <c r="K30" s="60"/>
    </row>
    <row r="31" spans="2:11" ht="23.45" customHeight="1">
      <c r="J31" s="60"/>
      <c r="K31" s="60"/>
    </row>
    <row r="32" spans="2:11" ht="23.45" customHeight="1">
      <c r="J32" s="60"/>
      <c r="K32" s="60"/>
    </row>
    <row r="33" spans="10:11" ht="23.45" customHeight="1">
      <c r="J33" s="60"/>
      <c r="K33" s="60"/>
    </row>
    <row r="34" spans="10:11" ht="23.45" customHeight="1"/>
    <row r="35" spans="10:11" ht="23.45" customHeight="1"/>
    <row r="36" spans="10:11" ht="23.45" customHeight="1"/>
    <row r="37" spans="10:11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47"/>
  <sheetViews>
    <sheetView showGridLines="0" zoomScale="115" zoomScaleNormal="115" workbookViewId="0">
      <selection activeCell="F24" sqref="F24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16.125" style="1" customWidth="1"/>
    <col min="5" max="5" width="5.625" style="1" customWidth="1"/>
    <col min="6" max="6" width="66.5" style="2" customWidth="1"/>
    <col min="7" max="7" width="10.75" style="65" customWidth="1"/>
    <col min="8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128</v>
      </c>
      <c r="F7" s="70" t="s">
        <v>129</v>
      </c>
    </row>
    <row r="8" spans="1:10" ht="19.149999999999999" customHeight="1">
      <c r="B8" s="104" t="s">
        <v>119</v>
      </c>
      <c r="C8" s="105"/>
      <c r="F8" s="71" t="s">
        <v>123</v>
      </c>
      <c r="H8" s="71" t="s">
        <v>124</v>
      </c>
      <c r="I8" s="71" t="s">
        <v>106</v>
      </c>
      <c r="J8" s="71" t="s">
        <v>125</v>
      </c>
    </row>
    <row r="9" spans="1:10" ht="19.149999999999999" customHeight="1">
      <c r="B9" s="106" t="e" cm="1" vm="1">
        <f t="array" ref="B9">STOCKCHART("005930")</f>
        <v>#VALUE!</v>
      </c>
      <c r="C9" s="107"/>
      <c r="D9" s="103"/>
      <c r="F9" s="42" t="s">
        <v>120</v>
      </c>
      <c r="H9" s="60" t="str" cm="1">
        <f t="array" ref="H9:J14">CLEANDATA(F9:F13)</f>
        <v>kim.james@company.co.kr</v>
      </c>
      <c r="I9" s="60" t="str">
        <v>010-1234-5678</v>
      </c>
      <c r="J9" s="60" t="str">
        <v>마케팅팀</v>
      </c>
    </row>
    <row r="10" spans="1:10" ht="19.149999999999999" customHeight="1">
      <c r="B10" s="106"/>
      <c r="C10" s="107"/>
      <c r="D10" s="103"/>
      <c r="F10" s="42" t="s">
        <v>121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149999999999999" customHeight="1">
      <c r="B11" s="106"/>
      <c r="C11" s="107"/>
      <c r="F11" s="42" t="s">
        <v>122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>
      <c r="B12" s="106"/>
      <c r="C12" s="107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>
      <c r="B13" s="106"/>
      <c r="C13" s="107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>
      <c r="B14" s="106"/>
      <c r="C14" s="107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>
      <c r="B15" s="84" t="s">
        <v>195</v>
      </c>
      <c r="H15" s="60"/>
      <c r="I15" s="60"/>
      <c r="J15" s="60"/>
    </row>
    <row r="16" spans="1:10" ht="18.75" customHeight="1">
      <c r="B16" s="67" t="s">
        <v>118</v>
      </c>
      <c r="H16" s="60"/>
      <c r="I16" s="60"/>
      <c r="J16" s="60"/>
    </row>
    <row r="17" spans="2:10" ht="18.75" customHeight="1">
      <c r="B17" s="84" t="s">
        <v>194</v>
      </c>
      <c r="H17" s="60"/>
      <c r="I17" s="60"/>
      <c r="J17" s="60"/>
    </row>
    <row r="18" spans="2:10" ht="18.75" customHeight="1">
      <c r="H18" s="60"/>
      <c r="I18" s="60"/>
      <c r="J18" s="60"/>
    </row>
    <row r="19" spans="2:10" ht="18.75" customHeight="1">
      <c r="H19" s="60"/>
      <c r="I19" s="60"/>
      <c r="J19" s="60"/>
    </row>
    <row r="20" spans="2:10" ht="18.75" customHeight="1">
      <c r="F20" s="2" t="s">
        <v>233</v>
      </c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B22" s="1" t="s">
        <v>228</v>
      </c>
      <c r="H22" s="60"/>
      <c r="I22" s="60"/>
      <c r="J22" s="60"/>
    </row>
    <row r="23" spans="2:10" ht="18.75" customHeight="1">
      <c r="B23" s="1" t="s">
        <v>229</v>
      </c>
      <c r="H23" s="60"/>
      <c r="I23" s="60"/>
      <c r="J23" s="60"/>
    </row>
    <row r="24" spans="2:10" ht="18.75" customHeight="1">
      <c r="B24" s="1" t="s">
        <v>230</v>
      </c>
    </row>
    <row r="25" spans="2:10" ht="18.75" customHeight="1">
      <c r="B25" s="1" t="s">
        <v>231</v>
      </c>
    </row>
    <row r="26" spans="2:10" ht="18.75" customHeight="1">
      <c r="B26" s="1" t="s">
        <v>232</v>
      </c>
    </row>
    <row r="32" spans="2:10" ht="18.75" customHeight="1">
      <c r="B32" s="45" t="s">
        <v>196</v>
      </c>
      <c r="C32" s="45" t="s">
        <v>197</v>
      </c>
    </row>
    <row r="33" spans="2:4" ht="81.75" customHeight="1">
      <c r="B33" s="30" t="s">
        <v>198</v>
      </c>
      <c r="C33" s="30" t="s">
        <v>199</v>
      </c>
      <c r="D33" s="1" t="e" cm="1" vm="1">
        <f t="array" ref="D33:D47">STOCKCHART(C33:C47)</f>
        <v>#VALUE!</v>
      </c>
    </row>
    <row r="34" spans="2:4" ht="81.75" customHeight="1">
      <c r="B34" s="30" t="s">
        <v>200</v>
      </c>
      <c r="C34" s="30" t="s">
        <v>201</v>
      </c>
      <c r="D34" s="1" t="e" vm="2">
        <v>#VALUE!</v>
      </c>
    </row>
    <row r="35" spans="2:4" ht="81.75" customHeight="1">
      <c r="B35" s="30" t="s">
        <v>202</v>
      </c>
      <c r="C35" s="30" t="s">
        <v>203</v>
      </c>
      <c r="D35" s="1" t="e" vm="3">
        <v>#VALUE!</v>
      </c>
    </row>
    <row r="36" spans="2:4" ht="81.75" customHeight="1">
      <c r="B36" s="30" t="s">
        <v>204</v>
      </c>
      <c r="C36" s="30" t="s">
        <v>205</v>
      </c>
      <c r="D36" s="1" t="e" vm="4">
        <v>#VALUE!</v>
      </c>
    </row>
    <row r="37" spans="2:4" ht="81.75" customHeight="1">
      <c r="B37" s="30" t="s">
        <v>206</v>
      </c>
      <c r="C37" s="30" t="s">
        <v>207</v>
      </c>
      <c r="D37" s="1" t="e" vm="5">
        <v>#VALUE!</v>
      </c>
    </row>
    <row r="38" spans="2:4" ht="81.75" customHeight="1">
      <c r="B38" s="30" t="s">
        <v>208</v>
      </c>
      <c r="C38" s="30" t="s">
        <v>209</v>
      </c>
      <c r="D38" s="1" t="e" vm="6">
        <v>#VALUE!</v>
      </c>
    </row>
    <row r="39" spans="2:4" ht="81.75" customHeight="1">
      <c r="B39" s="30" t="s">
        <v>210</v>
      </c>
      <c r="C39" s="30" t="s">
        <v>211</v>
      </c>
      <c r="D39" s="1" t="e" vm="7">
        <v>#VALUE!</v>
      </c>
    </row>
    <row r="40" spans="2:4" ht="81.75" customHeight="1">
      <c r="B40" s="30" t="s">
        <v>212</v>
      </c>
      <c r="C40" s="30" t="s">
        <v>213</v>
      </c>
      <c r="D40" s="1" t="e" vm="8">
        <v>#VALUE!</v>
      </c>
    </row>
    <row r="41" spans="2:4" ht="81.75" customHeight="1">
      <c r="B41" s="30" t="s">
        <v>214</v>
      </c>
      <c r="C41" s="30" t="s">
        <v>215</v>
      </c>
      <c r="D41" s="1" t="e" vm="9">
        <v>#VALUE!</v>
      </c>
    </row>
    <row r="42" spans="2:4" ht="81.75" customHeight="1">
      <c r="B42" s="30" t="s">
        <v>216</v>
      </c>
      <c r="C42" s="30" t="s">
        <v>217</v>
      </c>
      <c r="D42" s="1" t="e" vm="10">
        <v>#VALUE!</v>
      </c>
    </row>
    <row r="43" spans="2:4" ht="81.75" customHeight="1">
      <c r="B43" s="30" t="s">
        <v>218</v>
      </c>
      <c r="C43" s="30" t="s">
        <v>219</v>
      </c>
      <c r="D43" s="1" t="e" vm="11">
        <v>#VALUE!</v>
      </c>
    </row>
    <row r="44" spans="2:4" ht="81.75" customHeight="1">
      <c r="B44" s="30" t="s">
        <v>220</v>
      </c>
      <c r="C44" s="30" t="s">
        <v>221</v>
      </c>
      <c r="D44" s="1" t="e" vm="12">
        <v>#VALUE!</v>
      </c>
    </row>
    <row r="45" spans="2:4" ht="81.75" customHeight="1">
      <c r="B45" s="30" t="s">
        <v>222</v>
      </c>
      <c r="C45" s="30" t="s">
        <v>223</v>
      </c>
      <c r="D45" s="1" t="e" vm="13">
        <v>#VALUE!</v>
      </c>
    </row>
    <row r="46" spans="2:4" ht="81.75" customHeight="1">
      <c r="B46" s="30" t="s">
        <v>224</v>
      </c>
      <c r="C46" s="30" t="s">
        <v>225</v>
      </c>
      <c r="D46" s="1" t="e" vm="14">
        <v>#VALUE!</v>
      </c>
    </row>
    <row r="47" spans="2:4" ht="81.75" customHeight="1">
      <c r="B47" s="30" t="s">
        <v>226</v>
      </c>
      <c r="C47" s="30" t="s">
        <v>227</v>
      </c>
      <c r="D47" s="1" t="e" vm="15"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7" r:id="rId2" xr:uid="{8621DB96-7B57-4396-98D8-6DD0CD4DFAA4}"/>
    <hyperlink ref="B15" r:id="rId3" xr:uid="{B4C0D931-36DC-4496-A4F7-F20410EA928C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Suyeon Cha</cp:lastModifiedBy>
  <dcterms:created xsi:type="dcterms:W3CDTF">2025-05-28T19:49:01Z</dcterms:created>
  <dcterms:modified xsi:type="dcterms:W3CDTF">2025-05-31T15:55:21Z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