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엑기스 함수 마스터 챌린지 1일차\"/>
    </mc:Choice>
  </mc:AlternateContent>
  <xr:revisionPtr revIDLastSave="0" documentId="13_ncr:1_{32D6A372-B96A-4117-A119-64BF65735091}" xr6:coauthVersionLast="47" xr6:coauthVersionMax="47" xr10:uidLastSave="{00000000-0000-0000-0000-000000000000}"/>
  <bookViews>
    <workbookView xWindow="-103" yWindow="-103" windowWidth="33120" windowHeight="18000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0" l="1" a="1"/>
  <c r="G10" i="10" s="1"/>
  <c r="H10" i="6" a="1"/>
  <c r="H10" i="6" s="1"/>
  <c r="F10" i="4" a="1"/>
  <c r="F10" i="4" s="1"/>
  <c r="P12" i="10"/>
  <c r="R11" i="10"/>
  <c r="D10" i="10" a="1"/>
  <c r="D10" i="10" s="1"/>
  <c r="B10" i="10" a="1"/>
  <c r="B10" i="10" s="1"/>
  <c r="N10" i="2" a="1"/>
  <c r="N10" i="2" s="1"/>
  <c r="I15" i="2" a="1"/>
  <c r="I15" i="2" s="1"/>
  <c r="I14" i="2" a="1"/>
  <c r="I14" i="2" s="1"/>
  <c r="I10" i="2" a="1"/>
  <c r="I10" i="2" s="1"/>
  <c r="J10" i="4" a="1"/>
  <c r="J10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P11" i="10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<sst xmlns="http://schemas.openxmlformats.org/spreadsheetml/2006/main" count="288" uniqueCount="226">
  <si>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</si>
  <si>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</si>
  <si>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</si>
  <si>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</si>
  <si>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</si>
  <si>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</si>
  <si>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</si>
  <si>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</si>
  <si>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</si>
  <si>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</si>
  <si>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</si>
  <si>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</si>
  <si>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</si>
  <si>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</si>
  <si>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</si>
  <si>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</si>
  <si>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</si>
  <si>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</si>
  <si>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</si>
  <si>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</si>
  <si>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</si>
  <si>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</si>
  <si>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</si>
  <si>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</si>
  <si>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</si>
  <si>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</si>
  <si>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</si>
  <si>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</si>
  <si>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</si>
  <si>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</si>
  <si>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</si>
  <si>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</si>
  <si>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</si>
  <si>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</si>
  <si>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</si>
  <si>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</si>
  <si>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</si>
  <si>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</si>
  <si>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</si>
  <si>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</si>
  <si>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</si>
  <si>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</si>
  <si>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</si>
  <si>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</si>
  <si>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</si>
  <si>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</si>
  <si>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</si>
  <si>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</si>
  <si>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</si>
  <si>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</si>
  <si>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</si>
  <si>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</si>
  <si>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</si>
  <si>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</si>
  <si>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</si>
  <si>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</si>
  <si>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</si>
  <si>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</si>
  <si>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</si>
  <si>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</si>
  <si>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</si>
  <si>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</si>
  <si>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</si>
  <si>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</si>
  <si>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</si>
  <si>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</si>
  <si>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</si>
  <si>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</si>
  <si>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</si>
  <si>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</si>
  <si>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</si>
  <si>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</si>
  <si>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</si>
  <si>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</si>
  <si>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</si>
  <si>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</si>
  <si>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</si>
  <si>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</si>
  <si>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</si>
  <si>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</si>
  <si>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</si>
  <si>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</si>
  <si>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</si>
  <si>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</si>
  <si>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</si>
  <si>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</si>
  <si>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</si>
  <si>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</si>
  <si>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</si>
  <si>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</si>
  <si>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</si>
  <si>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</si>
  <si>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</si>
  <si>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</si>
  <si>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</si>
  <si>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</si>
  <si>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</si>
  <si>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</si>
  <si>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</si>
  <si>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</si>
  <si>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</si>
  <si>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</si>
  <si>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</si>
  <si>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</si>
  <si>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</si>
  <si>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</si>
  <si>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</si>
  <si>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</si>
  <si>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</si>
  <si>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</si>
  <si>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</si>
  <si>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</si>
  <si>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</si>
  <si>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</si>
  <si>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</si>
  <si>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</si>
  <si>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</si>
  <si>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</si>
  <si>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</si>
  <si>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</si>
  <si>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</si>
  <si>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</si>
  <si>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</si>
  <si>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</si>
  <si>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</si>
  <si>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</si>
  <si>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</si>
  <si>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</si>
  <si>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</si>
  <si>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</si>
  <si>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</si>
  <si>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</si>
  <si>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</si>
  <si>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</si>
  <si>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</si>
  <si>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</si>
  <si>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</si>
  <si>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</si>
  <si>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</si>
  <si>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</si>
  <si>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</si>
  <si>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</si>
  <si>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</si>
  <si>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</si>
  <si>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</si>
  <si>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</si>
  <si>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</si>
  <si>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</si>
  <si>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</si>
  <si>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</si>
  <si>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</si>
  <si>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</si>
  <si>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</si>
  <si>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</si>
  <si>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</si>
  <si>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</si>
  <si>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</si>
  <si>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</si>
  <si>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</si>
  <si>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</si>
  <si>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</si>
  <si>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</si>
  <si>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</si>
  <si>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</si>
  <si>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</si>
  <si>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</si>
  <si>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</si>
  <si>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</si>
  <si>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</si>
  <si>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</si>
  <si>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</si>
  <si>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</si>
  <si>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</si>
  <si>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</si>
  <si>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</si>
  <si>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</si>
  <si>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</si>
  <si>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</si>
  <si>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</si>
  <si>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</si>
  <si>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</si>
  <si>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</si>
  <si>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</si>
  <si>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</si>
  <si>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</si>
  <si>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</si>
  <si>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</si>
  <si>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</si>
  <si>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</si>
  <si>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</si>
  <si>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</si>
  <si>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</si>
  <si>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</si>
  <si>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</si>
  <si>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</si>
  <si>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</si>
  <si>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</si>
  <si>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</si>
  <si>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</si>
  <si>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</si>
  <si>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</si>
  <si>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</si>
  <si>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</si>
  <si>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</si>
  <si>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</si>
  <si>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</si>
  <si>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</si>
  <si>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</si>
  <si>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</si>
  <si>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: 분산! 오류</t>
    <phoneticPr fontId="2" type="noConversion"/>
  </si>
  <si>
    <t>분산되어야할 범위에 값이 수동으로 입력된 경우에 나타남</t>
    <phoneticPr fontId="2" type="noConversion"/>
  </si>
  <si>
    <r>
      <rPr>
        <sz val="11"/>
        <color rgb="FFFF0000"/>
        <rFont val="Yu Gothic"/>
        <family val="3"/>
        <charset val="128"/>
      </rPr>
      <t>※</t>
    </r>
    <r>
      <rPr>
        <sz val="11"/>
        <color rgb="FFFF0000"/>
        <rFont val="맑은 고딕"/>
        <family val="3"/>
        <charset val="129"/>
        <scheme val="major"/>
      </rPr>
      <t>1 은 오름차순 -1은 내림차순</t>
    </r>
    <phoneticPr fontId="2" type="noConversion"/>
  </si>
  <si>
    <r>
      <rPr>
        <b/>
        <sz val="9"/>
        <color rgb="FFFFC000"/>
        <rFont val="맑은 고딕"/>
        <family val="3"/>
        <charset val="129"/>
        <scheme val="major"/>
      </rPr>
      <t>★</t>
    </r>
    <r>
      <rPr>
        <b/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</si>
  <si>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B부서</t>
  </si>
  <si>
    <t>E부서</t>
    <phoneticPr fontId="2" type="noConversion"/>
  </si>
  <si>
    <r>
      <rPr>
        <b/>
        <sz val="11"/>
        <color rgb="FFFF0000"/>
        <rFont val="Yu Gothic"/>
        <family val="3"/>
        <charset val="128"/>
      </rPr>
      <t>※</t>
    </r>
    <r>
      <rPr>
        <b/>
        <sz val="11"/>
        <color rgb="FFFF0000"/>
        <rFont val="맑은 고딕"/>
        <family val="3"/>
        <charset val="129"/>
      </rPr>
      <t xml:space="preserve"> 드롭다운 만들었을때, 화살표 클릭안하고 밑으로 표시하려면 Alt+</t>
    </r>
    <r>
      <rPr>
        <b/>
        <sz val="11"/>
        <color rgb="FFFF0000"/>
        <rFont val="Yu Gothic"/>
        <family val="3"/>
        <charset val="128"/>
      </rPr>
      <t>↓</t>
    </r>
    <r>
      <rPr>
        <b/>
        <sz val="11"/>
        <color rgb="FFFF0000"/>
        <rFont val="맑은 고딕"/>
        <family val="3"/>
        <charset val="129"/>
      </rPr>
      <t xml:space="preserve"> 누르면 가능</t>
    </r>
    <phoneticPr fontId="2" type="noConversion"/>
  </si>
  <si>
    <r>
      <t>CHOOSECOLS(B10:F16,</t>
    </r>
    <r>
      <rPr>
        <sz val="10"/>
        <color rgb="FFFF0000"/>
        <rFont val="맑은 고딕"/>
        <family val="3"/>
        <charset val="129"/>
        <scheme val="major"/>
      </rPr>
      <t>MATCH(H9,B9:F9,0),MATCH(I9,B9:F9,0),MATCH(J9,B9:F9,0)</t>
    </r>
    <r>
      <rPr>
        <sz val="10"/>
        <color theme="1"/>
        <rFont val="맑은 고딕"/>
        <family val="3"/>
        <charset val="129"/>
        <scheme val="major"/>
      </rPr>
      <t>)</t>
    </r>
    <phoneticPr fontId="2" type="noConversion"/>
  </si>
  <si>
    <r>
      <t>CHOOSECOLS(B10:F16,MATCH(</t>
    </r>
    <r>
      <rPr>
        <sz val="10"/>
        <color rgb="FFFF0000"/>
        <rFont val="맑은 고딕"/>
        <family val="3"/>
        <charset val="129"/>
        <scheme val="major"/>
      </rPr>
      <t>H9:J9</t>
    </r>
    <r>
      <rPr>
        <sz val="10"/>
        <color theme="1"/>
        <rFont val="맑은 고딕"/>
        <family val="3"/>
        <charset val="129"/>
        <scheme val="major"/>
      </rPr>
      <t>,B9:F9,0))</t>
    </r>
    <phoneticPr fontId="2" type="noConversion"/>
  </si>
  <si>
    <t>※ XLOOKUP 함수는 배열로도 검색가능</t>
    <phoneticPr fontId="2" type="noConversion"/>
  </si>
  <si>
    <r>
      <rPr>
        <b/>
        <sz val="10"/>
        <color rgb="FFFF0000"/>
        <rFont val="Yu Gothic"/>
        <family val="3"/>
        <charset val="128"/>
      </rPr>
      <t>※</t>
    </r>
    <r>
      <rPr>
        <b/>
        <sz val="10"/>
        <color rgb="FFFF0000"/>
        <rFont val="맑은 고딕"/>
        <family val="3"/>
        <charset val="129"/>
      </rPr>
      <t>주의사항</t>
    </r>
    <phoneticPr fontId="2" type="noConversion"/>
  </si>
  <si>
    <t>※ XLOOKUP 함수는 왼쪽방향으로도 검색가능</t>
    <phoneticPr fontId="2" type="noConversion"/>
  </si>
  <si>
    <t>바람의나라</t>
  </si>
  <si>
    <t>↓</t>
    <phoneticPr fontId="2" type="noConversion"/>
  </si>
  <si>
    <t>CR2000</t>
  </si>
  <si>
    <t>담당자</t>
  </si>
  <si>
    <t>게임 이름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</si>
</sst>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9" formatCode="d"/>
  </numFmts>
  <fonts count="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1"/>
      <name val="Yu Gothic"/>
      <family val="3"/>
      <charset val="128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Yu Gothic"/>
      <family val="3"/>
      <charset val="128"/>
    </font>
    <font>
      <sz val="11"/>
      <color rgb="FFFF0000"/>
      <name val="맑은 고딕"/>
      <family val="3"/>
      <charset val="128"/>
      <scheme val="major"/>
    </font>
    <font>
      <b/>
      <sz val="9"/>
      <color rgb="FFFFC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8"/>
    </font>
    <font>
      <b/>
      <sz val="11"/>
      <color rgb="FFFF0000"/>
      <name val="Yu Gothic"/>
      <family val="3"/>
      <charset val="128"/>
    </font>
    <font>
      <b/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8"/>
    </font>
    <font>
      <b/>
      <sz val="10"/>
      <color rgb="FFFF0000"/>
      <name val="Yu Gothic"/>
      <family val="3"/>
      <charset val="128"/>
    </font>
    <font>
      <b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3366FF"/>
      <name val="맑은 고딕"/>
      <family val="3"/>
      <charset val="129"/>
      <scheme val="major"/>
    </font>
    <font>
      <sz val="10"/>
      <color rgb="FF3366FF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3" fontId="34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36" fillId="0" borderId="0" xfId="0" applyFont="1" applyAlignment="1">
      <alignment horizontal="left" vertical="center"/>
    </xf>
    <xf numFmtId="0" fontId="42" fillId="0" borderId="0" xfId="0" applyFont="1">
      <alignment vertical="center"/>
    </xf>
    <xf numFmtId="0" fontId="45" fillId="0" borderId="0" xfId="0" applyFont="1">
      <alignment vertical="center"/>
    </xf>
    <xf numFmtId="3" fontId="41" fillId="0" borderId="0" xfId="0" applyNumberFormat="1" applyFont="1" applyAlignment="1">
      <alignment horizontal="left" vertical="center"/>
    </xf>
    <xf numFmtId="3" fontId="40" fillId="0" borderId="0" xfId="0" applyNumberFormat="1" applyFont="1" applyAlignment="1">
      <alignment horizontal="left" vertical="center"/>
    </xf>
    <xf numFmtId="179" fontId="29" fillId="0" borderId="0" xfId="0" applyNumberFormat="1" applyFont="1" applyAlignment="1">
      <alignment horizontal="center" vertical="center"/>
    </xf>
    <xf numFmtId="14" fontId="45" fillId="0" borderId="0" xfId="0" applyNumberFormat="1" applyFont="1" applyAlignment="1">
      <alignment horizontal="center" vertical="center"/>
    </xf>
    <xf numFmtId="179" fontId="39" fillId="0" borderId="0" xfId="0" applyNumberFormat="1" applyFont="1" applyAlignment="1">
      <alignment horizontal="center" vertical="center"/>
    </xf>
    <xf numFmtId="14" fontId="46" fillId="0" borderId="0" xfId="0" applyNumberFormat="1" applyFont="1" applyAlignment="1">
      <alignment horizontal="center" vertical="center"/>
    </xf>
    <xf numFmtId="179" fontId="47" fillId="0" borderId="0" xfId="0" applyNumberFormat="1" applyFont="1" applyAlignment="1">
      <alignment horizontal="center" vertical="center"/>
    </xf>
    <xf numFmtId="0" fontId="31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10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66FF"/>
      <color rgb="FF0000FF"/>
      <color rgb="FFFF5050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2244" y="3100297"/>
          <a:ext cx="1603989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16220" y="3100297"/>
          <a:ext cx="1603989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80853" y="3100297"/>
          <a:ext cx="1603987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8</v>
    <v>0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B23" sqref="B23"/>
    </sheetView>
  </sheetViews>
  <sheetFormatPr defaultRowHeight="17.600000000000001"/>
  <cols>
    <col min="1" max="1" width="5.71093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8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206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G7" sqref="G7"/>
    </sheetView>
  </sheetViews>
  <sheetFormatPr defaultRowHeight="17.600000000000001"/>
  <cols>
    <col min="3" max="3" width="4.7109375" customWidth="1"/>
    <col min="4" max="4" width="6" style="74" customWidth="1"/>
    <col min="5" max="5" width="73.28515625" style="73" customWidth="1"/>
    <col min="6" max="6" width="12.5" style="73" customWidth="1"/>
    <col min="7" max="7" width="13.2109375" customWidth="1"/>
    <col min="8" max="8" width="25.42578125" hidden="1" customWidth="1"/>
  </cols>
  <sheetData>
    <row r="1" spans="4:8" ht="12.65" customHeight="1" thickBot="1"/>
    <row r="2" spans="4:8" ht="115.85" customHeight="1" thickBot="1">
      <c r="D2" s="94"/>
      <c r="E2" s="95"/>
      <c r="F2" s="95"/>
      <c r="G2" s="96"/>
    </row>
    <row r="3" spans="4:8" ht="10.199999999999999" customHeight="1"/>
    <row r="4" spans="4:8" ht="24.75" customHeight="1">
      <c r="D4" s="74" t="s">
        <v>160</v>
      </c>
      <c r="E4" s="74" t="s">
        <v>164</v>
      </c>
      <c r="F4" s="74" t="s">
        <v>177</v>
      </c>
      <c r="G4" s="73" t="s">
        <v>163</v>
      </c>
      <c r="H4" t="s">
        <v>162</v>
      </c>
    </row>
    <row r="5" spans="4:8" ht="24.75" customHeight="1">
      <c r="D5" s="78">
        <f t="shared" ref="D5:D10" si="0">ROW()-4</f>
        <v>1</v>
      </c>
      <c r="E5" s="74" t="s">
        <v>165</v>
      </c>
      <c r="F5" s="73" t="s">
        <v>178</v>
      </c>
      <c r="G5" s="75" t="str">
        <f t="shared" ref="G5:G10" si="1">HYPERLINK(H5,"바로가기")</f>
        <v>바로가기</v>
      </c>
      <c r="H5" t="s">
        <v>172</v>
      </c>
    </row>
    <row r="6" spans="4:8" ht="24.75" customHeight="1">
      <c r="D6" s="78">
        <f t="shared" si="0"/>
        <v>2</v>
      </c>
      <c r="E6" s="74" t="s">
        <v>170</v>
      </c>
      <c r="F6" s="73" t="s">
        <v>180</v>
      </c>
      <c r="G6" s="75" t="str">
        <f t="shared" si="1"/>
        <v>바로가기</v>
      </c>
      <c r="H6" t="s">
        <v>171</v>
      </c>
    </row>
    <row r="7" spans="4:8" ht="24.75" customHeight="1">
      <c r="D7" s="78">
        <f t="shared" si="0"/>
        <v>3</v>
      </c>
      <c r="E7" s="74" t="s">
        <v>166</v>
      </c>
      <c r="F7" s="73" t="s">
        <v>179</v>
      </c>
      <c r="G7" s="75" t="str">
        <f t="shared" si="1"/>
        <v>바로가기</v>
      </c>
      <c r="H7" t="s">
        <v>173</v>
      </c>
    </row>
    <row r="8" spans="4:8" ht="24.75" customHeight="1">
      <c r="D8" s="78">
        <f t="shared" si="0"/>
        <v>4</v>
      </c>
      <c r="E8" s="76" t="s">
        <v>167</v>
      </c>
      <c r="F8" s="79" t="s">
        <v>180</v>
      </c>
      <c r="G8" s="75" t="str">
        <f t="shared" si="1"/>
        <v>바로가기</v>
      </c>
      <c r="H8" s="77" t="s">
        <v>174</v>
      </c>
    </row>
    <row r="9" spans="4:8" ht="24.75" customHeight="1">
      <c r="D9" s="78">
        <f t="shared" si="0"/>
        <v>5</v>
      </c>
      <c r="E9" s="76" t="s">
        <v>168</v>
      </c>
      <c r="F9" s="79" t="s">
        <v>181</v>
      </c>
      <c r="G9" s="75" t="str">
        <f t="shared" si="1"/>
        <v>바로가기</v>
      </c>
      <c r="H9" t="s">
        <v>175</v>
      </c>
    </row>
    <row r="10" spans="4:8" ht="24.75" customHeight="1">
      <c r="D10" s="78">
        <f t="shared" si="0"/>
        <v>6</v>
      </c>
      <c r="E10" s="76" t="s">
        <v>169</v>
      </c>
      <c r="F10" s="79" t="s">
        <v>182</v>
      </c>
      <c r="G10" s="75" t="str">
        <f t="shared" si="1"/>
        <v>바로가기</v>
      </c>
      <c r="H10" t="s">
        <v>176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37" zoomScaleNormal="100" workbookViewId="0">
      <selection sqref="A1:N1"/>
    </sheetView>
  </sheetViews>
  <sheetFormatPr defaultColWidth="0" defaultRowHeight="17.600000000000001"/>
  <cols>
    <col min="1" max="1" width="5.42578125" customWidth="1"/>
    <col min="2" max="12" width="8.78515625" customWidth="1"/>
    <col min="13" max="13" width="3.7109375" customWidth="1"/>
    <col min="14" max="14" width="6.5703125" customWidth="1"/>
    <col min="15" max="16383" width="8.78515625" hidden="1"/>
    <col min="16384" max="16384" width="0.5703125" hidden="1" customWidth="1"/>
  </cols>
  <sheetData>
    <row r="1" spans="1:14" ht="142.19999999999999" customHeight="1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14" ht="177.65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4" spans="1:14" ht="38.4" customHeight="1">
      <c r="A4" s="98" t="s">
        <v>183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</row>
    <row r="6" spans="1:14" ht="47.4" customHeight="1">
      <c r="C6" s="81" t="s">
        <v>184</v>
      </c>
      <c r="D6" s="80"/>
      <c r="E6" s="80"/>
      <c r="F6" s="80"/>
      <c r="G6" s="80"/>
      <c r="H6" s="80"/>
      <c r="I6" s="80"/>
      <c r="J6" s="80"/>
      <c r="K6" s="80"/>
      <c r="L6" s="80"/>
      <c r="M6" s="80"/>
    </row>
    <row r="7" spans="1:14" ht="19.2" customHeight="1">
      <c r="C7" s="85" t="s">
        <v>197</v>
      </c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4"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</row>
    <row r="9" spans="1:14" ht="138" customHeight="1"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4"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</row>
    <row r="13" spans="1:14" ht="47.4" customHeight="1">
      <c r="C13" s="81" t="s">
        <v>185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</row>
    <row r="14" spans="1:14" ht="19.2" customHeight="1">
      <c r="C14" s="82" t="s">
        <v>186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</row>
    <row r="15" spans="1:14"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</row>
    <row r="16" spans="1:14" ht="138" customHeight="1"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</row>
    <row r="17" spans="3:13"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</row>
    <row r="20" spans="3:13" ht="47.4" customHeight="1">
      <c r="C20" s="81" t="s">
        <v>196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</row>
    <row r="21" spans="3:13" ht="19.2" customHeight="1">
      <c r="C21" s="83" t="s">
        <v>187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</row>
    <row r="22" spans="3:13"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3:13" ht="138" customHeight="1"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</row>
    <row r="24" spans="3:13"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</row>
    <row r="27" spans="3:13" ht="47.4" customHeight="1">
      <c r="C27" s="81" t="s">
        <v>188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</row>
    <row r="28" spans="3:13" ht="43.2" customHeight="1">
      <c r="C28" s="99" t="s">
        <v>189</v>
      </c>
      <c r="D28" s="99"/>
      <c r="E28" s="99"/>
      <c r="F28" s="99"/>
      <c r="G28" s="99"/>
      <c r="H28" s="99"/>
      <c r="I28" s="99"/>
      <c r="J28" s="99"/>
      <c r="K28" s="99"/>
      <c r="L28" s="99"/>
      <c r="M28" s="84"/>
    </row>
    <row r="29" spans="3:13"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3:13" ht="128.4" customHeight="1"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</row>
    <row r="31" spans="3:13"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4" spans="3:13" ht="47.4" customHeight="1">
      <c r="C34" s="81" t="s">
        <v>190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</row>
    <row r="35" spans="3:13" ht="19.2" customHeight="1">
      <c r="C35" s="82" t="s">
        <v>191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</row>
    <row r="36" spans="3:13"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</row>
    <row r="37" spans="3:13" ht="138" customHeight="1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</row>
    <row r="38" spans="3:13"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</row>
    <row r="41" spans="3:13" ht="47.4" customHeight="1">
      <c r="C41" s="81" t="s">
        <v>192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</row>
    <row r="42" spans="3:13" ht="19.2" customHeight="1">
      <c r="C42" s="82" t="s">
        <v>193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</row>
    <row r="43" spans="3:13"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3:13" ht="138" customHeight="1"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</row>
    <row r="45" spans="3:13"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</row>
    <row r="48" spans="3:13" ht="47.4" customHeight="1">
      <c r="C48" s="81" t="s">
        <v>194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</row>
    <row r="49" spans="3:13" ht="19.2" customHeight="1">
      <c r="C49" s="82" t="s">
        <v>195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</row>
    <row r="50" spans="3:13"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</row>
    <row r="51" spans="3:13" ht="138" customHeight="1"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</row>
    <row r="52" spans="3:13"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L17"/>
  <sheetViews>
    <sheetView showGridLines="0" zoomScale="130" zoomScaleNormal="130" workbookViewId="0">
      <selection activeCell="I9" sqref="I9"/>
    </sheetView>
  </sheetViews>
  <sheetFormatPr defaultColWidth="9" defaultRowHeight="18.75" customHeight="1"/>
  <cols>
    <col min="1" max="1" width="3.0703125" style="1" customWidth="1"/>
    <col min="2" max="2" width="9.2109375" style="1" customWidth="1"/>
    <col min="3" max="3" width="18.92578125" style="2" customWidth="1"/>
    <col min="4" max="4" width="9.0703125" style="1" customWidth="1"/>
    <col min="5" max="5" width="9.7109375" style="17" customWidth="1"/>
    <col min="6" max="6" width="4.0703125" style="1" customWidth="1"/>
    <col min="7" max="7" width="9.2109375" style="1" customWidth="1"/>
    <col min="8" max="8" width="15.0703125" style="2" customWidth="1"/>
    <col min="9" max="9" width="10.7109375" style="2" customWidth="1"/>
    <col min="10" max="10" width="9.92578125" style="2" customWidth="1"/>
    <col min="11" max="11" width="9" style="2"/>
    <col min="12" max="12" width="3.7109375" style="1" customWidth="1"/>
    <col min="13" max="16384" width="9" style="1"/>
  </cols>
  <sheetData>
    <row r="1" spans="1:12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2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2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2" s="9" customFormat="1" ht="4.5" customHeight="1">
      <c r="C4" s="10"/>
      <c r="E4" s="26"/>
      <c r="H4" s="10"/>
      <c r="I4" s="10"/>
      <c r="J4" s="10"/>
      <c r="K4" s="10"/>
    </row>
    <row r="5" spans="1:12" s="6" customFormat="1" ht="21.75" customHeight="1">
      <c r="B5" s="8" t="s">
        <v>62</v>
      </c>
      <c r="C5" s="7"/>
      <c r="E5" s="27"/>
      <c r="J5" s="7"/>
    </row>
    <row r="6" spans="1:12" ht="9.65" customHeight="1"/>
    <row r="7" spans="1:12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2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e" cm="1" vm="1">
        <f t="array" aca="1" ref="H8" ca="1">VLOOKUP(G8,B8:E15,{2,3,4},0)</f>
        <v>#VALUE!</v>
      </c>
      <c r="I8" s="30">
        <v>5</v>
      </c>
      <c r="J8" s="30"/>
      <c r="K8" s="33"/>
      <c r="L8" s="103" t="s">
        <v>219</v>
      </c>
    </row>
    <row r="9" spans="1:12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  <c r="L9" s="104" t="s">
        <v>209</v>
      </c>
    </row>
    <row r="10" spans="1:12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  <c r="L10" s="104" t="s">
        <v>210</v>
      </c>
    </row>
    <row r="11" spans="1:12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2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2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2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2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2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K10" sqref="K10"/>
    </sheetView>
  </sheetViews>
  <sheetFormatPr defaultColWidth="9" defaultRowHeight="18.75" customHeight="1"/>
  <cols>
    <col min="1" max="1" width="3.0703125" style="19" customWidth="1"/>
    <col min="2" max="3" width="10.7109375" style="19" customWidth="1"/>
    <col min="4" max="4" width="11.0703125" style="33" bestFit="1" customWidth="1"/>
    <col min="5" max="5" width="3.0703125" style="19" customWidth="1"/>
    <col min="6" max="6" width="9.2109375" style="19" customWidth="1"/>
    <col min="7" max="7" width="2.7109375" style="19" customWidth="1"/>
    <col min="8" max="8" width="9" style="20"/>
    <col min="9" max="9" width="9" style="30"/>
    <col min="10" max="10" width="2" style="33" customWidth="1"/>
    <col min="11" max="11" width="9.7109375" style="33" customWidth="1"/>
    <col min="12" max="12" width="1.71093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39" t="s">
        <v>22</v>
      </c>
      <c r="C9" s="39" t="s">
        <v>21</v>
      </c>
      <c r="D9" s="40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1" t="s">
        <v>7</v>
      </c>
      <c r="C10" s="41" t="s">
        <v>6</v>
      </c>
      <c r="D10" s="42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3" t="s">
        <v>10</v>
      </c>
      <c r="C11" s="43" t="s">
        <v>11</v>
      </c>
      <c r="D11" s="44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1" t="s">
        <v>94</v>
      </c>
      <c r="C12" s="41" t="s">
        <v>6</v>
      </c>
      <c r="D12" s="42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3" t="s">
        <v>13</v>
      </c>
      <c r="C13" s="43" t="s">
        <v>12</v>
      </c>
      <c r="D13" s="44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1" t="s">
        <v>17</v>
      </c>
      <c r="C14" s="41" t="s">
        <v>16</v>
      </c>
      <c r="D14" s="42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3" t="s">
        <v>10</v>
      </c>
      <c r="C15" s="43" t="s">
        <v>9</v>
      </c>
      <c r="D15" s="44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1" t="s">
        <v>13</v>
      </c>
      <c r="C16" s="41" t="s">
        <v>12</v>
      </c>
      <c r="D16" s="42" t="s">
        <v>5</v>
      </c>
      <c r="F16" s="20"/>
    </row>
    <row r="17" spans="2:14" ht="18.75" customHeight="1">
      <c r="B17" s="43" t="s">
        <v>10</v>
      </c>
      <c r="C17" s="43" t="s">
        <v>11</v>
      </c>
      <c r="D17" s="44" t="s">
        <v>5</v>
      </c>
      <c r="F17" s="20"/>
    </row>
    <row r="18" spans="2:14" ht="18.75" customHeight="1">
      <c r="B18" s="41" t="s">
        <v>10</v>
      </c>
      <c r="C18" s="41" t="s">
        <v>9</v>
      </c>
      <c r="D18" s="42" t="s">
        <v>8</v>
      </c>
      <c r="F18" s="20"/>
    </row>
    <row r="19" spans="2:14" ht="18.75" customHeight="1">
      <c r="B19" s="45" t="s">
        <v>7</v>
      </c>
      <c r="C19" s="45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J10" sqref="J10"/>
    </sheetView>
  </sheetViews>
  <sheetFormatPr defaultColWidth="9" defaultRowHeight="18.75" customHeight="1"/>
  <cols>
    <col min="1" max="1" width="3.0703125" style="1" customWidth="1"/>
    <col min="2" max="3" width="10.7109375" style="1" customWidth="1"/>
    <col min="4" max="4" width="11.0703125" style="2" bestFit="1" customWidth="1"/>
    <col min="5" max="5" width="3.0703125" style="1" customWidth="1"/>
    <col min="6" max="7" width="9.92578125" style="1" customWidth="1"/>
    <col min="8" max="8" width="9.92578125" style="2" customWidth="1"/>
    <col min="9" max="9" width="2.92578125" style="1" customWidth="1"/>
    <col min="10" max="10" width="11.5703125" style="1" customWidth="1"/>
    <col min="11" max="11" width="2.2109375" style="1" customWidth="1"/>
    <col min="12" max="12" width="10.2109375" style="1" customWidth="1"/>
    <col min="13" max="13" width="11.0703125" style="1" customWidth="1"/>
    <col min="14" max="14" width="9" style="1"/>
    <col min="15" max="15" width="3.71093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5" customHeight="1"/>
    <row r="7" spans="1:15" ht="18.649999999999999" customHeight="1">
      <c r="D7" s="100" t="s">
        <v>211</v>
      </c>
    </row>
    <row r="8" spans="1:15" ht="8.4" customHeight="1"/>
    <row r="9" spans="1:15" ht="18.75" customHeight="1">
      <c r="B9" s="46" t="s">
        <v>19</v>
      </c>
      <c r="C9" s="46" t="s">
        <v>95</v>
      </c>
      <c r="D9" s="47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213</v>
      </c>
      <c r="N9" s="102" t="s">
        <v>215</v>
      </c>
      <c r="O9" s="15"/>
    </row>
    <row r="10" spans="1:15" ht="18.75" customHeight="1">
      <c r="B10" s="48" t="s">
        <v>97</v>
      </c>
      <c r="C10" s="48" t="s">
        <v>101</v>
      </c>
      <c r="D10" s="49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4">_xlfn._xlws.SORT(_xlfn.UNIQUE(B10:B21))</f>
        <v>A부서</v>
      </c>
      <c r="K10" s="15"/>
      <c r="L10" s="101" t="s">
        <v>212</v>
      </c>
      <c r="N10" s="17"/>
      <c r="O10" s="17"/>
    </row>
    <row r="11" spans="1:15" ht="18.75" customHeight="1">
      <c r="B11" s="50" t="s">
        <v>214</v>
      </c>
      <c r="C11" s="50" t="s">
        <v>102</v>
      </c>
      <c r="D11" s="38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8" t="s">
        <v>100</v>
      </c>
      <c r="C12" s="48" t="s">
        <v>42</v>
      </c>
      <c r="D12" s="49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0" t="s">
        <v>97</v>
      </c>
      <c r="C13" s="50" t="s">
        <v>103</v>
      </c>
      <c r="D13" s="38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8" t="s">
        <v>98</v>
      </c>
      <c r="C14" s="48" t="s">
        <v>104</v>
      </c>
      <c r="D14" s="49">
        <v>400</v>
      </c>
      <c r="F14" s="15" t="str">
        <v>B부서</v>
      </c>
      <c r="G14" s="15" t="str">
        <v>홍지아</v>
      </c>
      <c r="H14" s="17">
        <v>1340</v>
      </c>
      <c r="J14" s="1" t="str">
        <v>E부서</v>
      </c>
      <c r="K14" s="15"/>
      <c r="L14" s="17"/>
      <c r="M14" s="17"/>
      <c r="N14" s="17"/>
      <c r="O14" s="17"/>
    </row>
    <row r="15" spans="1:15" ht="18.75" customHeight="1">
      <c r="B15" s="50" t="s">
        <v>98</v>
      </c>
      <c r="C15" s="50" t="s">
        <v>105</v>
      </c>
      <c r="D15" s="38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8" t="s">
        <v>100</v>
      </c>
      <c r="C16" s="48" t="s">
        <v>106</v>
      </c>
      <c r="D16" s="49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0" t="s">
        <v>97</v>
      </c>
      <c r="C17" s="50" t="s">
        <v>107</v>
      </c>
      <c r="D17" s="38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8" t="s">
        <v>99</v>
      </c>
      <c r="C18" s="48" t="s">
        <v>108</v>
      </c>
      <c r="D18" s="49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0" t="s">
        <v>97</v>
      </c>
      <c r="C19" s="50" t="s">
        <v>109</v>
      </c>
      <c r="D19" s="38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8" t="s">
        <v>100</v>
      </c>
      <c r="C20" s="48" t="s">
        <v>110</v>
      </c>
      <c r="D20" s="49">
        <v>930</v>
      </c>
      <c r="F20" s="15" t="str">
        <v>D부서</v>
      </c>
      <c r="G20" s="15" t="str">
        <v>조하람</v>
      </c>
      <c r="H20" s="17">
        <v>1260</v>
      </c>
    </row>
    <row r="21" spans="2:8" ht="18.75" customHeight="1">
      <c r="B21" s="51" t="s">
        <v>98</v>
      </c>
      <c r="C21" s="51" t="s">
        <v>111</v>
      </c>
      <c r="D21" s="4">
        <v>1340</v>
      </c>
      <c r="F21" s="15" t="str">
        <v>E부서</v>
      </c>
      <c r="G21" s="15" t="str">
        <v>박서윤</v>
      </c>
      <c r="H21" s="17">
        <v>1760</v>
      </c>
    </row>
  </sheetData>
  <phoneticPr fontId="2" type="noConversion"/>
  <dataValidations count="1">
    <dataValidation type="list" allowBlank="1" showInputMessage="1" showErrorMessage="1" sqref="M9" xr:uid="{544A5D6E-5F5E-499A-A1C6-C5ED519F9303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L16"/>
  <sheetViews>
    <sheetView showGridLines="0" zoomScale="130" zoomScaleNormal="130" workbookViewId="0">
      <selection activeCell="J10" sqref="J10"/>
    </sheetView>
  </sheetViews>
  <sheetFormatPr defaultColWidth="9" defaultRowHeight="18.75" customHeight="1"/>
  <cols>
    <col min="1" max="1" width="3.0703125" style="1" customWidth="1"/>
    <col min="2" max="2" width="8.42578125" style="1" customWidth="1"/>
    <col min="3" max="3" width="10" style="1" customWidth="1"/>
    <col min="4" max="4" width="8.78515625" style="1" customWidth="1"/>
    <col min="5" max="5" width="10.92578125" style="1" customWidth="1"/>
    <col min="6" max="6" width="12.7109375" style="1" customWidth="1"/>
    <col min="7" max="7" width="2.2109375" style="1" customWidth="1"/>
    <col min="8" max="9" width="12.2109375" style="1" customWidth="1"/>
    <col min="10" max="10" width="12.7109375" style="1" customWidth="1"/>
    <col min="11" max="16384" width="9" style="1"/>
  </cols>
  <sheetData>
    <row r="1" spans="1:12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2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2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2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2" s="6" customFormat="1" ht="21.75" customHeight="1">
      <c r="B5" s="8" t="s">
        <v>53</v>
      </c>
    </row>
    <row r="6" spans="1:12" ht="8.4" customHeight="1"/>
    <row r="7" spans="1:12" ht="22.85" customHeight="1">
      <c r="I7" s="71" t="s">
        <v>144</v>
      </c>
      <c r="K7" s="92" t="s">
        <v>207</v>
      </c>
    </row>
    <row r="8" spans="1:12" ht="19.2" customHeight="1">
      <c r="K8" s="93" t="s">
        <v>208</v>
      </c>
    </row>
    <row r="9" spans="1:12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20</v>
      </c>
      <c r="J9" s="29" t="s">
        <v>50</v>
      </c>
    </row>
    <row r="10" spans="1:12" s="19" customFormat="1" ht="18.75" customHeight="1">
      <c r="B10" s="34" t="s">
        <v>48</v>
      </c>
      <c r="C10" s="34" t="s">
        <v>47</v>
      </c>
      <c r="D10" s="35" t="s">
        <v>33</v>
      </c>
      <c r="E10" s="61">
        <v>44941</v>
      </c>
      <c r="F10" s="35">
        <v>3200</v>
      </c>
      <c r="H10" s="20" t="str" cm="1">
        <f t="array" ref="H10:J16">_xlfn.CHOOSECOLS(B10:F16,MATCH(H9:J9,B9:F9,0))</f>
        <v>김민수</v>
      </c>
      <c r="I10" s="20" t="str">
        <v>인사</v>
      </c>
      <c r="J10" s="20">
        <v>3200</v>
      </c>
      <c r="L10" s="19" t="s">
        <v>216</v>
      </c>
    </row>
    <row r="11" spans="1:12" s="19" customFormat="1" ht="18.75" customHeight="1">
      <c r="B11" s="31" t="s">
        <v>46</v>
      </c>
      <c r="C11" s="31" t="s">
        <v>45</v>
      </c>
      <c r="D11" s="32" t="s">
        <v>44</v>
      </c>
      <c r="E11" s="52">
        <v>44630</v>
      </c>
      <c r="F11" s="32">
        <v>3800</v>
      </c>
      <c r="H11" s="20" t="str">
        <v>박지영</v>
      </c>
      <c r="I11" s="20" t="str">
        <v>마케팅</v>
      </c>
      <c r="J11" s="20">
        <v>3800</v>
      </c>
      <c r="L11" s="112" t="s">
        <v>222</v>
      </c>
    </row>
    <row r="12" spans="1:12" s="19" customFormat="1" ht="18.75" customHeight="1">
      <c r="B12" s="34" t="s">
        <v>43</v>
      </c>
      <c r="C12" s="34" t="s">
        <v>42</v>
      </c>
      <c r="D12" s="35" t="s">
        <v>30</v>
      </c>
      <c r="E12" s="61">
        <v>44034</v>
      </c>
      <c r="F12" s="35">
        <v>4500</v>
      </c>
      <c r="H12" s="20" t="str">
        <v>이준호</v>
      </c>
      <c r="I12" s="20" t="str">
        <v>개발</v>
      </c>
      <c r="J12" s="20">
        <v>4500</v>
      </c>
      <c r="L12" s="19" t="s">
        <v>217</v>
      </c>
    </row>
    <row r="13" spans="1:12" s="19" customFormat="1" ht="18.75" customHeight="1">
      <c r="B13" s="31" t="s">
        <v>41</v>
      </c>
      <c r="C13" s="31" t="s">
        <v>40</v>
      </c>
      <c r="D13" s="32" t="s">
        <v>39</v>
      </c>
      <c r="E13" s="52">
        <v>45323</v>
      </c>
      <c r="F13" s="32">
        <v>3000</v>
      </c>
      <c r="H13" s="20" t="str">
        <v>최은비</v>
      </c>
      <c r="I13" s="20" t="str">
        <v>영업</v>
      </c>
      <c r="J13" s="20">
        <v>3000</v>
      </c>
    </row>
    <row r="14" spans="1:12" s="19" customFormat="1" ht="18.75" customHeight="1">
      <c r="B14" s="34" t="s">
        <v>38</v>
      </c>
      <c r="C14" s="34" t="s">
        <v>37</v>
      </c>
      <c r="D14" s="35" t="s">
        <v>36</v>
      </c>
      <c r="E14" s="61">
        <v>44530</v>
      </c>
      <c r="F14" s="35">
        <v>3900</v>
      </c>
      <c r="H14" s="20" t="str">
        <v>정현우</v>
      </c>
      <c r="I14" s="20" t="str">
        <v>기획</v>
      </c>
      <c r="J14" s="20">
        <v>3900</v>
      </c>
    </row>
    <row r="15" spans="1:12" s="19" customFormat="1" ht="18.75" customHeight="1">
      <c r="B15" s="31" t="s">
        <v>35</v>
      </c>
      <c r="C15" s="31" t="s">
        <v>34</v>
      </c>
      <c r="D15" s="32" t="s">
        <v>33</v>
      </c>
      <c r="E15" s="52">
        <v>43713</v>
      </c>
      <c r="F15" s="32">
        <v>4700</v>
      </c>
      <c r="H15" s="20" t="str">
        <v>한소영</v>
      </c>
      <c r="I15" s="20" t="str">
        <v>인사</v>
      </c>
      <c r="J15" s="20">
        <v>4700</v>
      </c>
    </row>
    <row r="16" spans="1:12" s="19" customFormat="1" ht="18.75" customHeight="1">
      <c r="B16" s="34" t="s">
        <v>32</v>
      </c>
      <c r="C16" s="34" t="s">
        <v>31</v>
      </c>
      <c r="D16" s="35" t="s">
        <v>30</v>
      </c>
      <c r="E16" s="61">
        <v>45095</v>
      </c>
      <c r="F16" s="35">
        <v>3100</v>
      </c>
      <c r="H16" s="20" t="str">
        <v>오태진</v>
      </c>
      <c r="I16" s="20" t="str">
        <v>개발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I15" sqref="I15"/>
    </sheetView>
  </sheetViews>
  <sheetFormatPr defaultColWidth="9" defaultRowHeight="18.75" customHeight="1"/>
  <cols>
    <col min="1" max="1" width="3.0703125" style="1" customWidth="1"/>
    <col min="2" max="2" width="14.2109375" style="1" customWidth="1"/>
    <col min="3" max="3" width="9.42578125" style="58" customWidth="1"/>
    <col min="4" max="4" width="10" style="1" customWidth="1"/>
    <col min="5" max="5" width="11.7109375" style="1" customWidth="1"/>
    <col min="6" max="6" width="12.5" style="1" customWidth="1"/>
    <col min="7" max="7" width="2.5703125" style="1" customWidth="1"/>
    <col min="8" max="8" width="10" style="1" customWidth="1"/>
    <col min="9" max="9" width="12.2109375" style="70" customWidth="1"/>
    <col min="10" max="10" width="12.5" style="15" customWidth="1"/>
    <col min="11" max="11" width="2.2109375" style="1" customWidth="1"/>
    <col min="12" max="12" width="10.78515625" style="1" customWidth="1"/>
    <col min="13" max="13" width="11.5703125" style="1" customWidth="1"/>
    <col min="14" max="14" width="12.2109375" style="1" customWidth="1"/>
    <col min="15" max="15" width="2.7109375" style="1" customWidth="1"/>
    <col min="16" max="16" width="10.57031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5"/>
      <c r="D1" s="11"/>
      <c r="E1" s="11"/>
      <c r="F1" s="11"/>
      <c r="G1" s="11"/>
      <c r="I1" s="68"/>
      <c r="J1" s="23"/>
    </row>
    <row r="2" spans="1:17" s="9" customFormat="1" ht="18.75" customHeight="1">
      <c r="A2" s="11"/>
      <c r="B2" s="14" t="s">
        <v>4</v>
      </c>
      <c r="C2" s="55"/>
      <c r="D2" s="11"/>
      <c r="E2" s="11"/>
      <c r="F2" s="11"/>
      <c r="G2" s="11"/>
      <c r="I2" s="68"/>
      <c r="J2" s="23"/>
    </row>
    <row r="3" spans="1:17" s="9" customFormat="1" ht="15" customHeight="1">
      <c r="A3" s="11"/>
      <c r="B3" s="13" t="s">
        <v>3</v>
      </c>
      <c r="C3" s="55"/>
      <c r="D3" s="11"/>
      <c r="E3" s="11"/>
      <c r="F3" s="11"/>
      <c r="G3" s="11"/>
      <c r="I3" s="68"/>
      <c r="J3" s="23"/>
    </row>
    <row r="4" spans="1:17" s="9" customFormat="1" ht="4.5" customHeight="1">
      <c r="C4" s="56"/>
      <c r="I4" s="68"/>
      <c r="J4" s="23"/>
    </row>
    <row r="5" spans="1:17" s="6" customFormat="1" ht="21.75" customHeight="1">
      <c r="B5" s="8" t="s">
        <v>2</v>
      </c>
      <c r="C5" s="57"/>
      <c r="G5" s="7"/>
      <c r="H5" s="7"/>
      <c r="I5" s="69"/>
      <c r="J5" s="24"/>
    </row>
    <row r="6" spans="1:17" ht="7.2" customHeight="1"/>
    <row r="7" spans="1:17" s="19" customFormat="1" ht="19.2" customHeight="1">
      <c r="C7" s="59"/>
      <c r="I7" s="65"/>
      <c r="J7" s="20"/>
    </row>
    <row r="8" spans="1:17" s="19" customFormat="1" ht="7.85" customHeight="1">
      <c r="C8" s="59"/>
      <c r="I8" s="65"/>
      <c r="J8" s="20"/>
    </row>
    <row r="9" spans="1:17" s="19" customFormat="1" ht="22.85" customHeight="1">
      <c r="B9" s="28" t="s">
        <v>117</v>
      </c>
      <c r="C9" s="63" t="s">
        <v>114</v>
      </c>
      <c r="D9" s="28" t="s">
        <v>115</v>
      </c>
      <c r="E9" s="28" t="s">
        <v>116</v>
      </c>
      <c r="F9" s="28" t="s">
        <v>95</v>
      </c>
      <c r="H9" s="28" t="s">
        <v>115</v>
      </c>
      <c r="I9" s="28" t="s">
        <v>117</v>
      </c>
      <c r="J9" s="28" t="s">
        <v>114</v>
      </c>
      <c r="L9" s="28" t="s">
        <v>117</v>
      </c>
      <c r="M9" s="28" t="s">
        <v>114</v>
      </c>
      <c r="N9" s="28" t="s">
        <v>116</v>
      </c>
      <c r="P9" s="28" t="s">
        <v>146</v>
      </c>
      <c r="Q9" s="28" t="s">
        <v>147</v>
      </c>
    </row>
    <row r="10" spans="1:17" s="19" customFormat="1" ht="22.85" customHeight="1">
      <c r="B10" s="34" t="s">
        <v>118</v>
      </c>
      <c r="C10" s="60" t="s">
        <v>119</v>
      </c>
      <c r="D10" s="34" t="s">
        <v>127</v>
      </c>
      <c r="E10" s="61">
        <v>45659</v>
      </c>
      <c r="F10" s="61" t="s">
        <v>135</v>
      </c>
      <c r="G10" s="53"/>
      <c r="H10" s="66" t="s">
        <v>223</v>
      </c>
      <c r="I10" s="67" t="str" cm="1">
        <f t="array" ref="I10:J10">_xlfn.XLOOKUP(H10,D10:D18,B10:C18)</f>
        <v>쿠키런</v>
      </c>
      <c r="J10" s="31" t="str">
        <v>v3.0</v>
      </c>
      <c r="L10" s="31" t="s">
        <v>221</v>
      </c>
      <c r="M10" s="31" t="s">
        <v>121</v>
      </c>
      <c r="N10" s="52" cm="1">
        <f t="array" ref="N10">_xlfn.XLOOKUP(L10&amp;M10,B10:B18&amp;C10:C18,E10:E18)</f>
        <v>45685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5" customHeight="1">
      <c r="B11" s="31" t="s">
        <v>120</v>
      </c>
      <c r="C11" s="62" t="s">
        <v>119</v>
      </c>
      <c r="D11" s="31" t="s">
        <v>128</v>
      </c>
      <c r="E11" s="52">
        <v>45669</v>
      </c>
      <c r="F11" s="52" t="s">
        <v>136</v>
      </c>
      <c r="G11" s="53"/>
      <c r="I11" s="65"/>
      <c r="J11" s="20"/>
      <c r="P11" s="19" t="str">
        <v>슈퍼마리오</v>
      </c>
      <c r="Q11" s="19" t="str">
        <v>v2.0</v>
      </c>
    </row>
    <row r="12" spans="1:17" s="19" customFormat="1" ht="22.85" customHeight="1">
      <c r="B12" s="34" t="s">
        <v>118</v>
      </c>
      <c r="C12" s="60" t="s">
        <v>122</v>
      </c>
      <c r="D12" s="34" t="s">
        <v>125</v>
      </c>
      <c r="E12" s="61">
        <v>45692</v>
      </c>
      <c r="F12" s="61" t="s">
        <v>137</v>
      </c>
      <c r="G12" s="53"/>
      <c r="H12" s="30"/>
      <c r="I12" s="65"/>
      <c r="J12" s="20"/>
      <c r="P12" s="19" t="str">
        <v>바람의나라</v>
      </c>
      <c r="Q12" s="19" t="str">
        <v>v3.0</v>
      </c>
    </row>
    <row r="13" spans="1:17" s="19" customFormat="1" ht="22.85" customHeight="1">
      <c r="B13" s="31" t="s">
        <v>123</v>
      </c>
      <c r="C13" s="62" t="s">
        <v>119</v>
      </c>
      <c r="D13" s="31" t="s">
        <v>129</v>
      </c>
      <c r="E13" s="52">
        <v>45726</v>
      </c>
      <c r="F13" s="52" t="s">
        <v>138</v>
      </c>
      <c r="G13" s="53"/>
      <c r="H13" s="28" t="s">
        <v>115</v>
      </c>
      <c r="I13" s="28" t="s">
        <v>225</v>
      </c>
      <c r="J13" s="28" t="s">
        <v>224</v>
      </c>
      <c r="P13" s="19" t="str">
        <v>메이플스토리</v>
      </c>
    </row>
    <row r="14" spans="1:17" s="19" customFormat="1" ht="22.85" customHeight="1">
      <c r="B14" s="34" t="s">
        <v>120</v>
      </c>
      <c r="C14" s="60" t="s">
        <v>122</v>
      </c>
      <c r="D14" s="34" t="s">
        <v>131</v>
      </c>
      <c r="E14" s="61">
        <v>45731</v>
      </c>
      <c r="F14" s="61" t="s">
        <v>139</v>
      </c>
      <c r="G14" s="53"/>
      <c r="H14" s="66" t="s">
        <v>130</v>
      </c>
      <c r="I14" s="67" t="str" cm="1">
        <f t="array" ref="I14:J14">_xlfn.CHOOSECOLS(_xlfn.XLOOKUP(H14,D10:D18,B10:F18),1,4)</f>
        <v>슈퍼마리오</v>
      </c>
      <c r="J14" s="52">
        <v>45731</v>
      </c>
    </row>
    <row r="15" spans="1:17" s="19" customFormat="1" ht="22.85" customHeight="1">
      <c r="B15" s="31" t="s">
        <v>124</v>
      </c>
      <c r="C15" s="62" t="s">
        <v>119</v>
      </c>
      <c r="D15" s="31" t="s">
        <v>132</v>
      </c>
      <c r="E15" s="52">
        <v>45748</v>
      </c>
      <c r="F15" s="52" t="s">
        <v>140</v>
      </c>
      <c r="G15" s="53"/>
      <c r="H15" s="30"/>
      <c r="I15" s="65" t="str" cm="1">
        <f t="array" ref="I15:J15">_xlfn.CHOOSECOLS(_xlfn.XLOOKUP(H14,D10:D18,B10:F18),MATCH(I13:J13,B9:F9,0))</f>
        <v>슈퍼마리오</v>
      </c>
      <c r="J15" s="65" t="str">
        <v>최하은</v>
      </c>
    </row>
    <row r="16" spans="1:17" s="19" customFormat="1" ht="22.85" customHeight="1">
      <c r="B16" s="34" t="s">
        <v>118</v>
      </c>
      <c r="C16" s="60" t="s">
        <v>145</v>
      </c>
      <c r="D16" s="34" t="s">
        <v>126</v>
      </c>
      <c r="E16" s="61">
        <v>45765</v>
      </c>
      <c r="F16" s="61" t="s">
        <v>141</v>
      </c>
      <c r="G16" s="53"/>
      <c r="H16" s="30"/>
      <c r="I16" s="65"/>
      <c r="J16" s="20"/>
    </row>
    <row r="17" spans="2:13" s="19" customFormat="1" ht="22.85" customHeight="1">
      <c r="B17" s="31" t="s">
        <v>123</v>
      </c>
      <c r="C17" s="62" t="s">
        <v>122</v>
      </c>
      <c r="D17" s="31" t="s">
        <v>133</v>
      </c>
      <c r="E17" s="52">
        <v>45685</v>
      </c>
      <c r="F17" s="52" t="s">
        <v>142</v>
      </c>
      <c r="G17" s="53"/>
      <c r="H17" s="106" t="s">
        <v>220</v>
      </c>
      <c r="I17" s="65"/>
      <c r="J17" s="20"/>
    </row>
    <row r="18" spans="2:13" s="19" customFormat="1" ht="22.85" customHeight="1">
      <c r="B18" s="34" t="s">
        <v>124</v>
      </c>
      <c r="C18" s="60" t="s">
        <v>122</v>
      </c>
      <c r="D18" s="34" t="s">
        <v>134</v>
      </c>
      <c r="E18" s="61">
        <v>45708</v>
      </c>
      <c r="F18" s="61" t="s">
        <v>143</v>
      </c>
      <c r="G18" s="53"/>
      <c r="H18" s="105" t="s">
        <v>218</v>
      </c>
      <c r="I18" s="65"/>
      <c r="J18" s="20"/>
    </row>
    <row r="19" spans="2:13" s="19" customFormat="1" ht="22.85" customHeight="1">
      <c r="C19" s="59"/>
      <c r="I19" s="65"/>
      <c r="J19" s="20"/>
    </row>
    <row r="20" spans="2:13" s="19" customFormat="1" ht="22.85" customHeight="1">
      <c r="C20" s="59"/>
      <c r="I20" s="65"/>
      <c r="J20" s="20"/>
    </row>
    <row r="21" spans="2:13" s="19" customFormat="1" ht="22.85" customHeight="1">
      <c r="C21" s="59"/>
      <c r="I21" s="65"/>
      <c r="J21" s="20"/>
    </row>
    <row r="22" spans="2:13" s="19" customFormat="1" ht="20.399999999999999" customHeight="1">
      <c r="C22" s="59"/>
      <c r="I22" s="65"/>
      <c r="J22" s="20"/>
    </row>
    <row r="23" spans="2:13" s="19" customFormat="1" ht="21" customHeight="1">
      <c r="C23" s="59"/>
      <c r="I23" s="65"/>
      <c r="J23" s="20"/>
      <c r="M23" s="54"/>
    </row>
    <row r="24" spans="2:13" s="19" customFormat="1" ht="21" customHeight="1">
      <c r="C24" s="59"/>
      <c r="I24" s="65"/>
      <c r="J24" s="20"/>
    </row>
    <row r="25" spans="2:13" s="19" customFormat="1" ht="21" customHeight="1">
      <c r="C25" s="59"/>
      <c r="I25" s="65"/>
      <c r="J25" s="20"/>
    </row>
  </sheetData>
  <phoneticPr fontId="2" type="noConversion"/>
  <dataValidations count="4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  <dataValidation type="list" allowBlank="1" showInputMessage="1" showErrorMessage="1" sqref="I13 J13" xr:uid="{CC19F704-AD0D-4C2D-9C38-595646AEE31A}">
      <formula1>$B$9:$F$9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zoomScale="115" zoomScaleNormal="115" workbookViewId="0">
      <selection activeCell="K19" sqref="K19"/>
    </sheetView>
  </sheetViews>
  <sheetFormatPr defaultColWidth="9" defaultRowHeight="18.75" customHeight="1"/>
  <cols>
    <col min="1" max="1" width="2.7109375" style="19" customWidth="1"/>
    <col min="2" max="2" width="13.5703125" style="19" customWidth="1"/>
    <col min="3" max="3" width="3.7109375" style="19" customWidth="1"/>
    <col min="4" max="4" width="10" style="20" customWidth="1"/>
    <col min="5" max="5" width="11.5" style="19" customWidth="1"/>
    <col min="6" max="6" width="4.2109375" style="19" customWidth="1"/>
    <col min="7" max="13" width="11.7109375" style="65" customWidth="1"/>
    <col min="14" max="14" width="4.2109375" style="19" customWidth="1"/>
    <col min="15" max="16" width="10.7109375" style="19" customWidth="1"/>
    <col min="17" max="17" width="1.28515625" style="19" customWidth="1"/>
    <col min="18" max="18" width="9.7851562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8"/>
      <c r="H1" s="68"/>
      <c r="I1" s="68"/>
      <c r="J1" s="68"/>
      <c r="K1" s="68"/>
      <c r="L1" s="68"/>
      <c r="M1" s="68"/>
    </row>
    <row r="2" spans="1:19" s="9" customFormat="1" ht="18.75" customHeight="1">
      <c r="A2" s="11"/>
      <c r="B2" s="14" t="s">
        <v>148</v>
      </c>
      <c r="C2" s="11"/>
      <c r="D2" s="23"/>
      <c r="G2" s="68"/>
      <c r="H2" s="68"/>
      <c r="I2" s="68"/>
      <c r="J2" s="68"/>
      <c r="K2" s="68"/>
      <c r="L2" s="68"/>
      <c r="M2" s="68"/>
    </row>
    <row r="3" spans="1:19" s="9" customFormat="1" ht="15" customHeight="1">
      <c r="A3" s="11"/>
      <c r="B3" s="13" t="s">
        <v>149</v>
      </c>
      <c r="C3" s="11"/>
      <c r="D3" s="23"/>
      <c r="G3" s="68"/>
      <c r="H3" s="68"/>
      <c r="I3" s="68"/>
      <c r="J3" s="68"/>
      <c r="K3" s="68"/>
      <c r="L3" s="68"/>
      <c r="M3" s="68"/>
    </row>
    <row r="4" spans="1:19" s="9" customFormat="1" ht="4.5" customHeight="1">
      <c r="A4" s="11"/>
      <c r="B4" s="13"/>
      <c r="C4" s="11"/>
      <c r="D4" s="23"/>
      <c r="G4" s="68"/>
      <c r="H4" s="68"/>
      <c r="I4" s="68"/>
      <c r="J4" s="68"/>
      <c r="K4" s="68"/>
      <c r="L4" s="68"/>
      <c r="M4" s="68"/>
    </row>
    <row r="5" spans="1:19" s="6" customFormat="1" ht="21.75" customHeight="1">
      <c r="B5" s="8" t="s">
        <v>150</v>
      </c>
      <c r="D5" s="24"/>
      <c r="G5" s="69"/>
      <c r="H5" s="69"/>
      <c r="I5" s="69"/>
      <c r="J5" s="69"/>
      <c r="K5" s="69"/>
      <c r="L5" s="69"/>
      <c r="M5" s="69"/>
    </row>
    <row r="6" spans="1:19" s="1" customFormat="1" ht="8.4" customHeight="1">
      <c r="D6" s="15"/>
      <c r="G6" s="70"/>
      <c r="H6" s="70"/>
      <c r="I6" s="70"/>
      <c r="J6" s="70"/>
      <c r="K6" s="70"/>
      <c r="L6" s="70"/>
      <c r="M6" s="70"/>
    </row>
    <row r="7" spans="1:19" s="1" customFormat="1" ht="19.850000000000001" customHeight="1">
      <c r="D7" s="15"/>
      <c r="G7" s="70"/>
      <c r="H7" s="70"/>
      <c r="I7" s="70"/>
      <c r="J7" s="70"/>
      <c r="K7" s="70"/>
      <c r="L7" s="70"/>
      <c r="M7" s="70"/>
    </row>
    <row r="8" spans="1:19" s="1" customFormat="1" ht="10.85" customHeight="1">
      <c r="D8" s="15"/>
      <c r="G8" s="70"/>
      <c r="H8" s="70"/>
      <c r="I8" s="70"/>
      <c r="J8" s="70"/>
      <c r="K8" s="70"/>
      <c r="L8" s="70"/>
      <c r="M8" s="70"/>
    </row>
    <row r="9" spans="1:19" ht="20.399999999999999" customHeight="1">
      <c r="B9" s="28" t="s">
        <v>151</v>
      </c>
      <c r="D9" s="64" t="s">
        <v>160</v>
      </c>
      <c r="E9" s="64" t="s">
        <v>85</v>
      </c>
      <c r="G9" s="108" t="s">
        <v>203</v>
      </c>
      <c r="H9" s="89" t="s">
        <v>154</v>
      </c>
      <c r="I9" s="89" t="s">
        <v>198</v>
      </c>
      <c r="J9" s="89" t="s">
        <v>199</v>
      </c>
      <c r="K9" s="89" t="s">
        <v>200</v>
      </c>
      <c r="L9" s="89" t="s">
        <v>201</v>
      </c>
      <c r="M9" s="110" t="s">
        <v>202</v>
      </c>
      <c r="N9" s="87"/>
      <c r="O9" s="28" t="s">
        <v>153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5">"No. "&amp;_xlfn.SEQUENCE(COUNTA(E10:E109))</f>
        <v>No. 1</v>
      </c>
      <c r="E10" s="20" t="s">
        <v>156</v>
      </c>
      <c r="G10" s="109" cm="1">
        <f t="array" ref="G10:M15">_xlfn.SEQUENCE(6,7,P11-WEEKDAY(P11,1)+1)</f>
        <v>45746</v>
      </c>
      <c r="H10" s="107">
        <v>45747</v>
      </c>
      <c r="I10" s="107">
        <v>45748</v>
      </c>
      <c r="J10" s="107">
        <v>45749</v>
      </c>
      <c r="K10" s="107">
        <v>45750</v>
      </c>
      <c r="L10" s="107">
        <v>45751</v>
      </c>
      <c r="M10" s="111">
        <v>45752</v>
      </c>
      <c r="N10" s="87"/>
      <c r="O10" s="28" t="s">
        <v>154</v>
      </c>
      <c r="P10" s="31">
        <v>4</v>
      </c>
    </row>
    <row r="11" spans="1:19" ht="18.75" customHeight="1">
      <c r="B11" s="19">
        <v>2</v>
      </c>
      <c r="D11" s="20" t="str">
        <v>No. 2</v>
      </c>
      <c r="E11" s="20" t="s">
        <v>0</v>
      </c>
      <c r="G11" s="109">
        <v>45753</v>
      </c>
      <c r="H11" s="107">
        <v>45754</v>
      </c>
      <c r="I11" s="107">
        <v>45755</v>
      </c>
      <c r="J11" s="107">
        <v>45756</v>
      </c>
      <c r="K11" s="107">
        <v>45757</v>
      </c>
      <c r="L11" s="107">
        <v>45758</v>
      </c>
      <c r="M11" s="111">
        <v>45759</v>
      </c>
      <c r="N11" s="87"/>
      <c r="O11" s="28" t="s">
        <v>152</v>
      </c>
      <c r="P11" s="52">
        <f>DATE(P9,P10,1)</f>
        <v>45748</v>
      </c>
      <c r="R11" s="86">
        <f>WEEKDAY(P11,1)</f>
        <v>3</v>
      </c>
      <c r="S11" s="90" t="s">
        <v>155</v>
      </c>
    </row>
    <row r="12" spans="1:19" ht="18.75" customHeight="1">
      <c r="B12" s="19">
        <v>3</v>
      </c>
      <c r="D12" s="20" t="str">
        <v>No. 3</v>
      </c>
      <c r="E12" s="20" t="s">
        <v>157</v>
      </c>
      <c r="G12" s="109">
        <v>45760</v>
      </c>
      <c r="H12" s="107">
        <v>45761</v>
      </c>
      <c r="I12" s="107">
        <v>45762</v>
      </c>
      <c r="J12" s="107">
        <v>45763</v>
      </c>
      <c r="K12" s="107">
        <v>45764</v>
      </c>
      <c r="L12" s="107">
        <v>45765</v>
      </c>
      <c r="M12" s="111">
        <v>45766</v>
      </c>
      <c r="N12" s="87"/>
      <c r="P12" s="65">
        <f>P11-WEEKDAY(P11,1)+1</f>
        <v>45746</v>
      </c>
      <c r="S12" s="91" t="s">
        <v>205</v>
      </c>
    </row>
    <row r="13" spans="1:19" ht="18.75" customHeight="1">
      <c r="B13" s="19">
        <v>4</v>
      </c>
      <c r="D13" s="20" t="str">
        <v>No. 4</v>
      </c>
      <c r="E13" s="20" t="s">
        <v>158</v>
      </c>
      <c r="G13" s="109">
        <v>45767</v>
      </c>
      <c r="H13" s="107">
        <v>45768</v>
      </c>
      <c r="I13" s="107">
        <v>45769</v>
      </c>
      <c r="J13" s="107">
        <v>45770</v>
      </c>
      <c r="K13" s="107">
        <v>45771</v>
      </c>
      <c r="L13" s="107">
        <v>45772</v>
      </c>
      <c r="M13" s="111">
        <v>45773</v>
      </c>
      <c r="N13" s="87"/>
      <c r="S13" s="72" t="s">
        <v>204</v>
      </c>
    </row>
    <row r="14" spans="1:19" ht="18.75" customHeight="1">
      <c r="B14" s="19">
        <v>5</v>
      </c>
      <c r="D14" s="20" t="str">
        <v>No. 5</v>
      </c>
      <c r="E14" s="20" t="s">
        <v>159</v>
      </c>
      <c r="G14" s="109">
        <v>45774</v>
      </c>
      <c r="H14" s="107">
        <v>45775</v>
      </c>
      <c r="I14" s="107">
        <v>45776</v>
      </c>
      <c r="J14" s="107">
        <v>45777</v>
      </c>
      <c r="K14" s="107">
        <v>45778</v>
      </c>
      <c r="L14" s="107">
        <v>45779</v>
      </c>
      <c r="M14" s="111">
        <v>45780</v>
      </c>
      <c r="N14" s="87"/>
    </row>
    <row r="15" spans="1:19" ht="18.75" customHeight="1">
      <c r="B15" s="19">
        <v>6</v>
      </c>
      <c r="D15" s="20" t="str">
        <v>No. 6</v>
      </c>
      <c r="E15" s="20" t="s">
        <v>161</v>
      </c>
      <c r="G15" s="109">
        <v>45781</v>
      </c>
      <c r="H15" s="107">
        <v>45782</v>
      </c>
      <c r="I15" s="107">
        <v>45783</v>
      </c>
      <c r="J15" s="107">
        <v>45784</v>
      </c>
      <c r="K15" s="107">
        <v>45785</v>
      </c>
      <c r="L15" s="107">
        <v>45786</v>
      </c>
      <c r="M15" s="111">
        <v>45787</v>
      </c>
      <c r="N15" s="87"/>
    </row>
    <row r="16" spans="1:19" ht="18.75" customHeight="1">
      <c r="B16" s="19">
        <v>7</v>
      </c>
      <c r="E16" s="20"/>
      <c r="G16" s="88"/>
      <c r="H16" s="88"/>
      <c r="I16" s="88"/>
      <c r="J16" s="88"/>
      <c r="K16" s="88"/>
      <c r="L16" s="88"/>
      <c r="M16" s="88"/>
      <c r="N16" s="87"/>
    </row>
    <row r="17" spans="2:14" ht="18.75" customHeight="1">
      <c r="B17" s="19">
        <v>8</v>
      </c>
      <c r="E17" s="20"/>
      <c r="G17" s="88"/>
      <c r="H17" s="88"/>
      <c r="I17" s="88"/>
      <c r="J17" s="88"/>
      <c r="K17" s="88"/>
      <c r="L17" s="88"/>
      <c r="M17" s="88"/>
      <c r="N17" s="87"/>
    </row>
    <row r="18" spans="2:14" ht="18.75" customHeight="1">
      <c r="B18" s="19">
        <v>9</v>
      </c>
      <c r="E18" s="20"/>
      <c r="G18" s="88"/>
      <c r="H18" s="88"/>
      <c r="I18" s="88"/>
      <c r="J18" s="88"/>
      <c r="K18" s="88"/>
      <c r="L18" s="88"/>
      <c r="M18" s="88"/>
      <c r="N18" s="87"/>
    </row>
    <row r="19" spans="2:14" ht="18.75" customHeight="1">
      <c r="B19" s="19">
        <v>10</v>
      </c>
      <c r="G19" s="88"/>
      <c r="H19" s="88"/>
      <c r="I19" s="88"/>
      <c r="J19" s="88"/>
      <c r="K19" s="88"/>
      <c r="L19" s="88"/>
      <c r="M19" s="88"/>
      <c r="N19" s="87"/>
    </row>
    <row r="20" spans="2:14" ht="18.75" customHeight="1">
      <c r="B20" s="19">
        <v>11</v>
      </c>
      <c r="G20" s="88"/>
      <c r="H20" s="88"/>
      <c r="I20" s="88"/>
      <c r="J20" s="88"/>
      <c r="K20" s="88"/>
      <c r="L20" s="88"/>
      <c r="M20" s="88"/>
      <c r="N20" s="87"/>
    </row>
    <row r="21" spans="2:14" ht="18.75" customHeight="1">
      <c r="B21" s="19">
        <v>12</v>
      </c>
      <c r="G21" s="88"/>
      <c r="H21" s="88"/>
      <c r="I21" s="88"/>
      <c r="J21" s="88"/>
      <c r="K21" s="88"/>
      <c r="L21" s="88"/>
      <c r="M21" s="88"/>
      <c r="N21" s="87"/>
    </row>
    <row r="22" spans="2:14" ht="18.75" customHeight="1">
      <c r="B22" s="19">
        <v>13</v>
      </c>
      <c r="G22" s="88"/>
      <c r="H22" s="88"/>
      <c r="I22" s="88"/>
      <c r="J22" s="88"/>
      <c r="K22" s="88"/>
      <c r="L22" s="88"/>
      <c r="M22" s="88"/>
      <c r="N22" s="87"/>
    </row>
    <row r="23" spans="2:14" ht="18.75" customHeight="1">
      <c r="B23" s="19">
        <v>14</v>
      </c>
      <c r="G23" s="88"/>
      <c r="H23" s="88"/>
      <c r="I23" s="88"/>
      <c r="J23" s="88"/>
      <c r="K23" s="88"/>
      <c r="L23" s="88"/>
      <c r="M23" s="88"/>
      <c r="N23" s="87"/>
    </row>
    <row r="24" spans="2:14" ht="18.75" customHeight="1">
      <c r="B24" s="19">
        <v>15</v>
      </c>
      <c r="G24" s="88"/>
      <c r="H24" s="88"/>
      <c r="I24" s="88"/>
      <c r="J24" s="88"/>
      <c r="K24" s="88"/>
      <c r="L24" s="88"/>
      <c r="M24" s="88"/>
      <c r="N24" s="87"/>
    </row>
    <row r="25" spans="2:14" ht="18.75" customHeight="1">
      <c r="B25" s="19">
        <v>16</v>
      </c>
      <c r="G25" s="88"/>
      <c r="H25" s="88"/>
      <c r="I25" s="88"/>
      <c r="J25" s="88"/>
      <c r="K25" s="88"/>
      <c r="L25" s="88"/>
      <c r="M25" s="88"/>
      <c r="N25" s="87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박영원</cp:lastModifiedBy>
  <dcterms:created xsi:type="dcterms:W3CDTF">2025-05-28T19:00:34Z</dcterms:created>
  <dcterms:modified xsi:type="dcterms:W3CDTF">2025-05-31T14:45:06Z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