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cc813ecf014e73a/ドキュメント/"/>
    </mc:Choice>
  </mc:AlternateContent>
  <xr:revisionPtr revIDLastSave="288" documentId="8_{1B5F6659-E8A8-437B-BDBA-9C5E38D10FF0}" xr6:coauthVersionLast="47" xr6:coauthVersionMax="47" xr10:uidLastSave="{000B2585-1B65-441E-BDC7-21255BF5BA11}"/>
  <bookViews>
    <workbookView xWindow="28680" yWindow="-30" windowWidth="29040" windowHeight="15840" activeTab="7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주민등록번호에서 성별을 추출합니다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과 값2의 합계를 구합니다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 comment="올바른 휴대전화 번호 형식으로 변경합니다.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>_xlfn.LAMBDA(_xlpm.값,_xlpm.값^2)</definedName>
    <definedName name="STOCKCHART" comment="종목 코드의 주식차트를 출력합니다.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9" l="1" a="1"/>
  <c r="D21" i="9" s="1"/>
  <c r="D22" i="9" a="1"/>
  <c r="D22" i="9" s="1"/>
  <c r="D23" i="9" a="1"/>
  <c r="D23" i="9" s="1"/>
  <c r="D24" i="9" a="1"/>
  <c r="D24" i="9" s="1"/>
  <c r="D25" i="9" a="1"/>
  <c r="D25" i="9" s="1"/>
  <c r="D26" i="9" a="1"/>
  <c r="D26" i="9" s="1"/>
  <c r="D27" i="9" a="1"/>
  <c r="D27" i="9" s="1"/>
  <c r="D28" i="9" a="1"/>
  <c r="D28" i="9" s="1"/>
  <c r="D29" i="9" a="1"/>
  <c r="D29" i="9" s="1"/>
  <c r="D30" i="9" a="1"/>
  <c r="D30" i="9" s="1"/>
  <c r="D31" i="9" a="1"/>
  <c r="D31" i="9" s="1"/>
  <c r="D32" i="9" a="1"/>
  <c r="D32" i="9" s="1"/>
  <c r="D33" i="9" a="1"/>
  <c r="D33" i="9" s="1"/>
  <c r="D34" i="9" a="1"/>
  <c r="D34" i="9" s="1"/>
  <c r="D35" i="9" a="1"/>
  <c r="D35" i="9" s="1"/>
  <c r="D36" i="9" a="1"/>
  <c r="D36" i="9" s="1"/>
  <c r="D37" i="9" a="1"/>
  <c r="D37" i="9" s="1"/>
  <c r="D38" i="9" a="1"/>
  <c r="D38" i="9" s="1"/>
  <c r="D39" i="9" a="1"/>
  <c r="D39" i="9" s="1"/>
  <c r="D40" i="9" a="1"/>
  <c r="D40" i="9" s="1"/>
  <c r="D41" i="9" a="1"/>
  <c r="D41" i="9" s="1"/>
  <c r="D42" i="9" a="1"/>
  <c r="D42" i="9" s="1"/>
  <c r="D43" i="9" a="1"/>
  <c r="D43" i="9" s="1"/>
  <c r="D44" i="9" a="1"/>
  <c r="D44" i="9" s="1"/>
  <c r="D45" i="9" a="1"/>
  <c r="D45" i="9" s="1"/>
  <c r="D46" i="9" a="1"/>
  <c r="D46" i="9" s="1"/>
  <c r="D47" i="9" a="1"/>
  <c r="D47" i="9" s="1"/>
  <c r="D48" i="9" a="1"/>
  <c r="D48" i="9" s="1"/>
  <c r="D49" i="9" a="1"/>
  <c r="D49" i="9" s="1"/>
  <c r="D50" i="9" a="1"/>
  <c r="D50" i="9" s="1"/>
  <c r="D51" i="9" a="1"/>
  <c r="D51" i="9" s="1"/>
  <c r="D52" i="9" a="1"/>
  <c r="D52" i="9" s="1"/>
  <c r="D53" i="9" a="1"/>
  <c r="D53" i="9" s="1"/>
  <c r="D54" i="9" a="1"/>
  <c r="D54" i="9" s="1"/>
  <c r="D55" i="9" a="1"/>
  <c r="D55" i="9" s="1"/>
  <c r="D56" i="9" a="1"/>
  <c r="D56" i="9" s="1"/>
  <c r="D57" i="9" a="1"/>
  <c r="D57" i="9" s="1"/>
  <c r="D58" i="9" a="1"/>
  <c r="D58" i="9" s="1"/>
  <c r="D59" i="9" a="1"/>
  <c r="D59" i="9" s="1"/>
  <c r="D60" i="9" a="1"/>
  <c r="D60" i="9" s="1"/>
  <c r="D61" i="9" a="1"/>
  <c r="D61" i="9" s="1"/>
  <c r="D62" i="9" a="1"/>
  <c r="D62" i="9" s="1"/>
  <c r="D63" i="9" a="1"/>
  <c r="D63" i="9" s="1"/>
  <c r="D64" i="9" a="1"/>
  <c r="D64" i="9" s="1"/>
  <c r="D65" i="9" a="1"/>
  <c r="D65" i="9" s="1"/>
  <c r="D66" i="9" a="1"/>
  <c r="D66" i="9" s="1"/>
  <c r="D67" i="9" a="1"/>
  <c r="D67" i="9" s="1"/>
  <c r="D68" i="9" a="1"/>
  <c r="D68" i="9" s="1"/>
  <c r="D69" i="9" a="1"/>
  <c r="D69" i="9" s="1"/>
  <c r="D70" i="9" a="1"/>
  <c r="D70" i="9" s="1"/>
  <c r="D71" i="9" a="1"/>
  <c r="D71" i="9" s="1"/>
  <c r="D72" i="9" a="1"/>
  <c r="D72" i="9" s="1"/>
  <c r="D73" i="9" a="1"/>
  <c r="D73" i="9" s="1"/>
  <c r="D74" i="9" a="1"/>
  <c r="D74" i="9" s="1"/>
  <c r="D75" i="9" a="1"/>
  <c r="D75" i="9" s="1"/>
  <c r="D76" i="9" a="1"/>
  <c r="D76" i="9" s="1"/>
  <c r="D77" i="9" a="1"/>
  <c r="D77" i="9" s="1"/>
  <c r="D78" i="9" a="1"/>
  <c r="D78" i="9" s="1"/>
  <c r="D79" i="9" a="1"/>
  <c r="D79" i="9" s="1"/>
  <c r="D20" i="9" a="1"/>
  <c r="D20" i="9" s="1"/>
  <c r="B9" i="9" a="1"/>
  <c r="B9" i="9" s="1"/>
  <c r="F16" i="9" a="1"/>
  <c r="F16" i="9" s="1"/>
  <c r="L10" i="5" a="1"/>
  <c r="L10" i="5" s="1"/>
  <c r="C10" i="5" a="1"/>
  <c r="C10" i="5" s="1"/>
  <c r="G10" i="4" a="1"/>
  <c r="G10" i="4" s="1"/>
  <c r="D15" i="4"/>
  <c r="D14" i="4"/>
  <c r="D11" i="4"/>
  <c r="D10" i="4"/>
  <c r="H10" i="3" a="1"/>
  <c r="H10" i="3" s="1"/>
  <c r="C18" i="3" a="1"/>
  <c r="C18" i="3" s="1"/>
  <c r="D11" i="3" a="1"/>
  <c r="D11" i="3" s="1"/>
  <c r="D12" i="3" a="1"/>
  <c r="D12" i="3" s="1"/>
  <c r="D13" i="3" a="1"/>
  <c r="D13" i="3" s="1"/>
  <c r="D14" i="3" a="1"/>
  <c r="D14" i="3" s="1"/>
  <c r="D10" i="3" a="1"/>
  <c r="D10" i="3" s="1"/>
  <c r="U10" i="2"/>
  <c r="U11" i="2"/>
  <c r="U12" i="2"/>
  <c r="U13" i="2"/>
  <c r="U14" i="2"/>
  <c r="U15" i="2"/>
  <c r="U16" i="2"/>
  <c r="U17" i="2"/>
  <c r="T10" i="2"/>
  <c r="T11" i="2"/>
  <c r="T12" i="2"/>
  <c r="T13" i="2"/>
  <c r="T14" i="2"/>
  <c r="T15" i="2"/>
  <c r="T16" i="2"/>
  <c r="T17" i="2"/>
  <c r="K10" i="2" a="1"/>
  <c r="K10" i="2" s="1"/>
  <c r="E17" i="2"/>
  <c r="E14" i="2"/>
  <c r="B13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61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</futureMetadata>
  <cellMetadata count="1">
    <bk>
      <rc t="1" v="0"/>
    </bk>
  </cellMetadata>
  <valueMetadata count="61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  <bk>
      <rc t="2" v="8"/>
    </bk>
    <bk>
      <rc t="2" v="9"/>
    </bk>
    <bk>
      <rc t="2" v="10"/>
    </bk>
    <bk>
      <rc t="2" v="11"/>
    </bk>
    <bk>
      <rc t="2" v="12"/>
    </bk>
    <bk>
      <rc t="2" v="13"/>
    </bk>
    <bk>
      <rc t="2" v="14"/>
    </bk>
    <bk>
      <rc t="2" v="15"/>
    </bk>
    <bk>
      <rc t="2" v="16"/>
    </bk>
    <bk>
      <rc t="2" v="17"/>
    </bk>
    <bk>
      <rc t="2" v="18"/>
    </bk>
    <bk>
      <rc t="2" v="19"/>
    </bk>
    <bk>
      <rc t="2" v="20"/>
    </bk>
    <bk>
      <rc t="2" v="21"/>
    </bk>
    <bk>
      <rc t="2" v="22"/>
    </bk>
    <bk>
      <rc t="2" v="23"/>
    </bk>
    <bk>
      <rc t="2" v="24"/>
    </bk>
    <bk>
      <rc t="2" v="25"/>
    </bk>
    <bk>
      <rc t="2" v="26"/>
    </bk>
    <bk>
      <rc t="2" v="27"/>
    </bk>
    <bk>
      <rc t="2" v="28"/>
    </bk>
    <bk>
      <rc t="2" v="29"/>
    </bk>
    <bk>
      <rc t="2" v="30"/>
    </bk>
    <bk>
      <rc t="2" v="31"/>
    </bk>
    <bk>
      <rc t="2" v="32"/>
    </bk>
    <bk>
      <rc t="2" v="33"/>
    </bk>
    <bk>
      <rc t="2" v="34"/>
    </bk>
    <bk>
      <rc t="2" v="35"/>
    </bk>
    <bk>
      <rc t="2" v="36"/>
    </bk>
    <bk>
      <rc t="2" v="37"/>
    </bk>
    <bk>
      <rc t="2" v="38"/>
    </bk>
    <bk>
      <rc t="2" v="39"/>
    </bk>
    <bk>
      <rc t="2" v="40"/>
    </bk>
    <bk>
      <rc t="2" v="41"/>
    </bk>
    <bk>
      <rc t="2" v="42"/>
    </bk>
    <bk>
      <rc t="2" v="43"/>
    </bk>
    <bk>
      <rc t="2" v="44"/>
    </bk>
    <bk>
      <rc t="2" v="45"/>
    </bk>
    <bk>
      <rc t="2" v="46"/>
    </bk>
    <bk>
      <rc t="2" v="47"/>
    </bk>
    <bk>
      <rc t="2" v="48"/>
    </bk>
    <bk>
      <rc t="2" v="49"/>
    </bk>
    <bk>
      <rc t="2" v="50"/>
    </bk>
    <bk>
      <rc t="2" v="51"/>
    </bk>
    <bk>
      <rc t="2" v="52"/>
    </bk>
    <bk>
      <rc t="2" v="53"/>
    </bk>
    <bk>
      <rc t="2" v="54"/>
    </bk>
    <bk>
      <rc t="2" v="55"/>
    </bk>
    <bk>
      <rc t="2" v="56"/>
    </bk>
    <bk>
      <rc t="2" v="57"/>
    </bk>
    <bk>
      <rc t="2" v="58"/>
    </bk>
    <bk>
      <rc t="2" v="59"/>
    </bk>
    <bk>
      <rc t="2" v="60"/>
    </bk>
  </valueMetadata>
</metadata>
</file>

<file path=xl/sharedStrings.xml><?xml version="1.0" encoding="utf-8"?>
<sst xmlns="http://schemas.openxmlformats.org/spreadsheetml/2006/main" count="311" uniqueCount="303">
  <si>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</si>
  <si>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</si>
  <si>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</si>
  <si>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</si>
  <si>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</si>
  <si>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</si>
  <si>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</si>
  <si>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</si>
  <si>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</si>
  <si>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</si>
  <si>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</si>
  <si>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</si>
  <si>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</si>
  <si>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</si>
  <si>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</si>
  <si>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</si>
  <si>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</si>
  <si>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</si>
  <si>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</si>
  <si>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</si>
  <si>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</si>
  <si>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</si>
  <si>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</si>
  <si>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</si>
  <si>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</si>
  <si>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</si>
  <si>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</si>
  <si>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</si>
  <si>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</si>
  <si>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</si>
  <si>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</si>
  <si>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</si>
  <si>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</si>
  <si>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</si>
  <si>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</si>
  <si>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</si>
  <si>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</si>
  <si>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</si>
  <si>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</si>
  <si>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</si>
  <si>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</si>
  <si>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</si>
  <si>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</si>
  <si>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</si>
  <si>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</si>
  <si>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</si>
  <si>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</si>
  <si>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</si>
  <si>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</si>
  <si>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</si>
  <si>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</si>
  <si>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</si>
  <si>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</si>
  <si>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</si>
  <si>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</si>
  <si>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</si>
  <si>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</si>
  <si>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</si>
  <si>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</si>
  <si>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</si>
  <si>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</si>
  <si>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</si>
  <si>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</si>
  <si>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</si>
  <si>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</si>
  <si>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</si>
  <si>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</si>
  <si>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</si>
  <si>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</si>
  <si>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</si>
  <si>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</si>
  <si>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</si>
  <si>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</si>
  <si>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</si>
  <si>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</si>
  <si>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</si>
  <si>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</si>
  <si>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</si>
  <si>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</si>
  <si>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</si>
  <si>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</si>
  <si>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</si>
  <si>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</si>
  <si>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</si>
  <si>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</si>
  <si>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</si>
  <si>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</si>
  <si>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</si>
  <si>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</si>
  <si>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</si>
  <si>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</si>
  <si>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</si>
  <si>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</si>
  <si>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</si>
  <si>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</si>
  <si>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</si>
  <si>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</si>
  <si>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</si>
  <si>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</si>
  <si>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</si>
  <si>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</si>
  <si>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</si>
  <si>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</si>
  <si>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</si>
  <si>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</si>
  <si>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</si>
  <si>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</si>
  <si>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</si>
  <si>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</si>
  <si>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</si>
  <si>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</si>
  <si>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</si>
  <si>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</si>
  <si>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</si>
  <si>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</si>
  <si>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</si>
  <si>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</si>
  <si>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</si>
  <si>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</si>
  <si>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</si>
  <si>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</si>
  <si>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</si>
  <si>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</si>
  <si>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</si>
  <si>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</si>
  <si>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</si>
  <si>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</si>
  <si>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</si>
  <si>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</si>
  <si>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</si>
  <si>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</si>
  <si>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</si>
  <si>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</si>
  <si>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</si>
  <si>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</si>
  <si>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</si>
  <si>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</si>
  <si>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</si>
  <si>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</si>
  <si>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</si>
  <si>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</si>
  <si>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</si>
  <si>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</si>
  <si>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</si>
  <si>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</si>
  <si>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</si>
  <si>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</si>
  <si>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</si>
  <si>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</si>
  <si>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</si>
  <si>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</si>
  <si>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</si>
  <si>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</si>
  <si>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</si>
  <si>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</si>
  <si>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</si>
  <si>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</si>
  <si>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</si>
  <si>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</si>
  <si>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</si>
  <si>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b = 2 , c=3</t>
    <phoneticPr fontId="2" type="noConversion"/>
  </si>
  <si>
    <t>a +  b + c = ?</t>
    <phoneticPr fontId="2" type="noConversion"/>
  </si>
  <si>
    <t>야간수당</t>
    <phoneticPr fontId="2" type="noConversion"/>
  </si>
  <si>
    <t>주간수당</t>
    <phoneticPr fontId="2" type="noConversion"/>
  </si>
  <si>
    <t>LET과 LAMBDA 함수 마스터는 엑셀 에이스가 되려면 필수!</t>
    <phoneticPr fontId="2" type="noConversion"/>
  </si>
  <si>
    <t>람다는 나만의 커스텀함수 만들기임 이름관리자 단축키 Ctrl + F3</t>
    <phoneticPr fontId="2" type="noConversion"/>
  </si>
  <si>
    <t>SQ함수</t>
    <phoneticPr fontId="2" type="noConversion"/>
  </si>
  <si>
    <t>지정한 값의 제곱값을 계산합니다.</t>
    <phoneticPr fontId="2" type="noConversion"/>
  </si>
  <si>
    <t>ISODD함수는 무엇인가?</t>
    <phoneticPr fontId="2" type="noConversion"/>
  </si>
  <si>
    <t>[DBNUM4] = 숫자를 한글로 표시형식변경</t>
    <phoneticPr fontId="2" type="noConversion"/>
  </si>
  <si>
    <t>문장나누기</t>
    <phoneticPr fontId="2" type="noConversion"/>
  </si>
  <si>
    <t>LEN함수 : 글자 갯수 세는 함수</t>
    <phoneticPr fontId="2" type="noConversion"/>
  </si>
  <si>
    <t>전자기기&gt;휴대폰&gt;갤럭시</t>
    <phoneticPr fontId="2" type="noConversion"/>
  </si>
  <si>
    <t>의류&gt;여성의류&gt;드레스&gt;실크드레스</t>
    <phoneticPr fontId="2" type="noConversion"/>
  </si>
  <si>
    <t>의류&gt;남성의류&gt;바지&gt;청바지</t>
    <phoneticPr fontId="2" type="noConversion"/>
  </si>
  <si>
    <t>간장게장:50,000/된장찌개:8,000</t>
    <phoneticPr fontId="2" type="noConversion"/>
  </si>
  <si>
    <t>TEXT,TEXTSPLIT,TEXTBEFORE 등 모든 TEXT 함수는 모든 결과값이 문자이다</t>
    <phoneticPr fontId="2" type="noConversion"/>
  </si>
  <si>
    <t>=&gt; 아래 가격의 숫자는 숫자가 아닌 문자이다</t>
    <phoneticPr fontId="2" type="noConversion"/>
  </si>
  <si>
    <t>그래서 데이터로 쓸 수가 없는데 이 문자를 숫자로 바꾸는 방법은?</t>
    <phoneticPr fontId="2" type="noConversion"/>
  </si>
  <si>
    <t>(문자는 문자, 숫자는 숫자로 바꾸는 TIP!)</t>
    <phoneticPr fontId="2" type="noConversion"/>
  </si>
  <si>
    <t>=수식 맨 뒤에 *1을 적용!</t>
    <phoneticPr fontId="2" type="noConversion"/>
  </si>
  <si>
    <t>문자 오류는 이프에러를 통해 문자로 그대로 나타낼게!</t>
    <phoneticPr fontId="2" type="noConversion"/>
  </si>
  <si>
    <t>종목명</t>
    <phoneticPr fontId="2" type="noConversion"/>
  </si>
  <si>
    <t>종목번호</t>
    <phoneticPr fontId="2" type="noConversion"/>
  </si>
  <si>
    <t>삼성전자</t>
  </si>
  <si>
    <t>SK하이닉스</t>
  </si>
  <si>
    <t>삼성바이오로직스</t>
  </si>
  <si>
    <t>207940</t>
  </si>
  <si>
    <t>LG에너지솔루션</t>
  </si>
  <si>
    <t>373220</t>
  </si>
  <si>
    <t>한화에어로스페이스</t>
  </si>
  <si>
    <t>012450</t>
  </si>
  <si>
    <t>KB금융</t>
  </si>
  <si>
    <t>105560</t>
  </si>
  <si>
    <t>현대차</t>
  </si>
  <si>
    <t>005380</t>
  </si>
  <si>
    <t>삼성전자우</t>
  </si>
  <si>
    <t>005935</t>
  </si>
  <si>
    <t>기아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</si>
  <si>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</si>
  <si>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</si>
  <si>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</si>
  <si>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</si>
  <si>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</si>
  <si>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</si>
  <si>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</si>
  <si>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</si>
  <si>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</si>
  <si>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</si>
  <si>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</si>
  <si>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</si>
  <si>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</si>
  <si>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</si>
  <si>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</si>
  <si>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</si>
  <si>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</si>
  <si>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</si>
  <si>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</si>
  <si>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</si>
  <si>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</si>
  <si>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</si>
  <si>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</si>
  <si>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</si>
  <si>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</si>
  <si>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</si>
  <si>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</si>
  <si>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</si>
  <si>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</si>
  <si>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</si>
  <si>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</si>
  <si>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</si>
  <si>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</si>
  <si>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</si>
  <si>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</si>
  <si>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</si>
  <si>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</si>
  <si>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</si>
  <si>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</si>
  <si>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</si>
  <si>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</si>
  <si>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</si>
  <si>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</si>
  <si>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</si>
  <si>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</si>
  <si>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</si>
  <si>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</si>
  <si>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</si>
  <si>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</si>
  <si>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</si>
  <si>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</si>
  <si>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</si>
  <si>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</si>
  <si>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</si>
  <si>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</si>
  <si>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</si>
  <si>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</si>
  <si>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</si>
  <si>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</si>
  <si>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</si>
  <si>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</si>
  <si>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</si>
  <si>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</si>
  <si>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</si>
  <si>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</si>
  <si>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</si>
  <si>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</si>
  <si>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</si>
  <si>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</si>
  <si>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</si>
  <si>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</si>
  <si>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</si>
  <si>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</si>
  <si>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</si>
  <si>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</si>
  <si>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</si>
  <si>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</si>
  <si>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</si>
  <si>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</si>
  <si>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</si>
  <si>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</si>
  <si>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</si>
  <si>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</si>
  <si>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</si>
  <si>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</si>
  <si>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</si>
  <si>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</si>
  <si>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</si>
  <si>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</si>
  <si>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</si>
  <si>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</si>
  <si>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</si>
  <si>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</si>
  <si>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</si>
  <si>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</si>
  <si>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</si>
  <si>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</si>
  <si>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</si>
  <si>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</si>
  <si>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</si>
  <si>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</si>
  <si>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</si>
  <si>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</si>
  <si>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005930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</si>
</sst>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81" formatCode="[DBNum4]&quot;일금&quot;\ General&quot; 원&quot;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i/>
      <sz val="10"/>
      <color theme="1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30" fillId="0" borderId="0" xfId="0" applyFont="1" applyAlignment="1">
      <alignment horizontal="left" vertical="center"/>
    </xf>
    <xf numFmtId="181" fontId="3" fillId="5" borderId="1" xfId="0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/>
    </xf>
    <xf numFmtId="3" fontId="1" fillId="0" borderId="1" xfId="0" applyNumberFormat="1" applyFont="1" applyBorder="1">
      <alignment vertical="center"/>
    </xf>
    <xf numFmtId="0" fontId="1" fillId="9" borderId="1" xfId="0" applyFont="1" applyFill="1" applyBorder="1">
      <alignment vertical="center"/>
    </xf>
    <xf numFmtId="0" fontId="1" fillId="0" borderId="0" xfId="0" quotePrefix="1" applyFont="1">
      <alignment vertical="center"/>
    </xf>
    <xf numFmtId="0" fontId="31" fillId="0" borderId="0" xfId="0" quotePrefix="1" applyFont="1">
      <alignment vertical="center"/>
    </xf>
    <xf numFmtId="0" fontId="10" fillId="0" borderId="0" xfId="1">
      <alignment vertical="center"/>
    </xf>
    <xf numFmtId="0" fontId="32" fillId="0" borderId="0" xfId="0" applyFont="1">
      <alignment vertical="center"/>
    </xf>
    <xf numFmtId="0" fontId="3" fillId="0" borderId="0" xfId="0" quotePrefix="1" applyFont="1">
      <alignment vertical="center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3.png"/><Relationship Id="rId2" Type="http://schemas.openxmlformats.org/officeDocument/2006/relationships/image" Target="../media/image62.png"/><Relationship Id="rId1" Type="http://schemas.openxmlformats.org/officeDocument/2006/relationships/image" Target="../media/image6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6.png"/><Relationship Id="rId2" Type="http://schemas.openxmlformats.org/officeDocument/2006/relationships/image" Target="../media/image65.png"/><Relationship Id="rId1" Type="http://schemas.openxmlformats.org/officeDocument/2006/relationships/image" Target="../media/image6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74.png"/><Relationship Id="rId3" Type="http://schemas.openxmlformats.org/officeDocument/2006/relationships/image" Target="../media/image69.png"/><Relationship Id="rId7" Type="http://schemas.openxmlformats.org/officeDocument/2006/relationships/image" Target="../media/image73.png"/><Relationship Id="rId2" Type="http://schemas.openxmlformats.org/officeDocument/2006/relationships/image" Target="../media/image68.png"/><Relationship Id="rId1" Type="http://schemas.openxmlformats.org/officeDocument/2006/relationships/image" Target="../media/image67.png"/><Relationship Id="rId6" Type="http://schemas.openxmlformats.org/officeDocument/2006/relationships/image" Target="../media/image72.png"/><Relationship Id="rId5" Type="http://schemas.openxmlformats.org/officeDocument/2006/relationships/image" Target="../media/image71.png"/><Relationship Id="rId4" Type="http://schemas.openxmlformats.org/officeDocument/2006/relationships/image" Target="../media/image70.png"/><Relationship Id="rId9" Type="http://schemas.openxmlformats.org/officeDocument/2006/relationships/image" Target="../media/image7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68162" y="3098936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01252" y="3098936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54999" y="3098936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3058" y="1011115"/>
          <a:ext cx="900420" cy="250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5</xdr:row>
      <xdr:rowOff>132768</xdr:rowOff>
    </xdr:from>
    <xdr:to>
      <xdr:col>9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3.png"/><Relationship Id="rId117" Type="http://schemas.openxmlformats.org/officeDocument/2006/relationships/hyperlink" Target="https://ssl.pstatic.net/imgfinance/chart/mobile/mini/003490_end_up_tablet.png" TargetMode="External"/><Relationship Id="rId21" Type="http://schemas.openxmlformats.org/officeDocument/2006/relationships/hyperlink" Target="https://ssl.pstatic.net/imgfinance/chart/mobile/mini/068270_end_up_tablet.png" TargetMode="External"/><Relationship Id="rId42" Type="http://schemas.openxmlformats.org/officeDocument/2006/relationships/image" Target="../media/image21.png"/><Relationship Id="rId47" Type="http://schemas.openxmlformats.org/officeDocument/2006/relationships/hyperlink" Target="https://ssl.pstatic.net/imgfinance/chart/mobile/mini/035720_end_up_tablet.png" TargetMode="External"/><Relationship Id="rId63" Type="http://schemas.openxmlformats.org/officeDocument/2006/relationships/hyperlink" Target="https://ssl.pstatic.net/imgfinance/chart/mobile/mini/033780_end_up_tablet.png" TargetMode="External"/><Relationship Id="rId68" Type="http://schemas.openxmlformats.org/officeDocument/2006/relationships/image" Target="../media/image34.png"/><Relationship Id="rId84" Type="http://schemas.openxmlformats.org/officeDocument/2006/relationships/image" Target="../media/image42.png"/><Relationship Id="rId89" Type="http://schemas.openxmlformats.org/officeDocument/2006/relationships/hyperlink" Target="https://ssl.pstatic.net/imgfinance/chart/mobile/mini/352820_end_up_tablet.png" TargetMode="External"/><Relationship Id="rId112" Type="http://schemas.openxmlformats.org/officeDocument/2006/relationships/image" Target="../media/image56.png"/><Relationship Id="rId16" Type="http://schemas.openxmlformats.org/officeDocument/2006/relationships/image" Target="../media/image8.png"/><Relationship Id="rId107" Type="http://schemas.openxmlformats.org/officeDocument/2006/relationships/hyperlink" Target="https://ssl.pstatic.net/imgfinance/chart/mobile/mini/003670_end_up_tablet.png" TargetMode="External"/><Relationship Id="rId11" Type="http://schemas.openxmlformats.org/officeDocument/2006/relationships/hyperlink" Target="https://ssl.pstatic.net/imgfinance/chart/mobile/mini/105560_end_up_tablet.png" TargetMode="External"/><Relationship Id="rId32" Type="http://schemas.openxmlformats.org/officeDocument/2006/relationships/image" Target="../media/image16.png"/><Relationship Id="rId37" Type="http://schemas.openxmlformats.org/officeDocument/2006/relationships/hyperlink" Target="https://ssl.pstatic.net/imgfinance/chart/mobile/mini/009540_end_up_tablet.png" TargetMode="External"/><Relationship Id="rId53" Type="http://schemas.openxmlformats.org/officeDocument/2006/relationships/hyperlink" Target="https://ssl.pstatic.net/imgfinance/chart/mobile/mini/259960_end_up_tablet.png" TargetMode="External"/><Relationship Id="rId58" Type="http://schemas.openxmlformats.org/officeDocument/2006/relationships/image" Target="../media/image29.png"/><Relationship Id="rId74" Type="http://schemas.openxmlformats.org/officeDocument/2006/relationships/image" Target="../media/image37.png"/><Relationship Id="rId79" Type="http://schemas.openxmlformats.org/officeDocument/2006/relationships/hyperlink" Target="https://ssl.pstatic.net/imgfinance/chart/mobile/mini/034730_end_up_tablet.png" TargetMode="External"/><Relationship Id="rId102" Type="http://schemas.openxmlformats.org/officeDocument/2006/relationships/image" Target="../media/image51.png"/><Relationship Id="rId5" Type="http://schemas.openxmlformats.org/officeDocument/2006/relationships/hyperlink" Target="https://ssl.pstatic.net/imgfinance/chart/mobile/mini/207940_end_up_tablet.png" TargetMode="External"/><Relationship Id="rId90" Type="http://schemas.openxmlformats.org/officeDocument/2006/relationships/image" Target="../media/image45.png"/><Relationship Id="rId95" Type="http://schemas.openxmlformats.org/officeDocument/2006/relationships/hyperlink" Target="https://ssl.pstatic.net/imgfinance/chart/mobile/mini/180640_end_up_tablet.png" TargetMode="External"/><Relationship Id="rId22" Type="http://schemas.openxmlformats.org/officeDocument/2006/relationships/image" Target="../media/image11.png"/><Relationship Id="rId27" Type="http://schemas.openxmlformats.org/officeDocument/2006/relationships/hyperlink" Target="https://ssl.pstatic.net/imgfinance/chart/mobile/mini/034020_end_up_tablet.png" TargetMode="External"/><Relationship Id="rId43" Type="http://schemas.openxmlformats.org/officeDocument/2006/relationships/hyperlink" Target="https://ssl.pstatic.net/imgfinance/chart/mobile/mini/138040_end_up_tablet.png" TargetMode="External"/><Relationship Id="rId48" Type="http://schemas.openxmlformats.org/officeDocument/2006/relationships/image" Target="../media/image24.png"/><Relationship Id="rId64" Type="http://schemas.openxmlformats.org/officeDocument/2006/relationships/image" Target="../media/image32.png"/><Relationship Id="rId69" Type="http://schemas.openxmlformats.org/officeDocument/2006/relationships/hyperlink" Target="https://ssl.pstatic.net/imgfinance/chart/mobile/mini/051910_end_up_tablet.png" TargetMode="External"/><Relationship Id="rId113" Type="http://schemas.openxmlformats.org/officeDocument/2006/relationships/hyperlink" Target="https://ssl.pstatic.net/imgfinance/chart/mobile/mini/272210_end_up_tablet.png" TargetMode="External"/><Relationship Id="rId118" Type="http://schemas.openxmlformats.org/officeDocument/2006/relationships/image" Target="../media/image59.png"/><Relationship Id="rId80" Type="http://schemas.openxmlformats.org/officeDocument/2006/relationships/image" Target="../media/image40.png"/><Relationship Id="rId85" Type="http://schemas.openxmlformats.org/officeDocument/2006/relationships/hyperlink" Target="https://ssl.pstatic.net/imgfinance/chart/mobile/mini/003550_end_up_tablet.png" TargetMode="External"/><Relationship Id="rId12" Type="http://schemas.openxmlformats.org/officeDocument/2006/relationships/image" Target="../media/image6.png"/><Relationship Id="rId17" Type="http://schemas.openxmlformats.org/officeDocument/2006/relationships/hyperlink" Target="https://ssl.pstatic.net/imgfinance/chart/mobile/mini/000270_end_up_tablet.png" TargetMode="External"/><Relationship Id="rId33" Type="http://schemas.openxmlformats.org/officeDocument/2006/relationships/hyperlink" Target="https://ssl.pstatic.net/imgfinance/chart/mobile/mini/042660_end_up_tablet.png" TargetMode="External"/><Relationship Id="rId38" Type="http://schemas.openxmlformats.org/officeDocument/2006/relationships/image" Target="../media/image19.png"/><Relationship Id="rId59" Type="http://schemas.openxmlformats.org/officeDocument/2006/relationships/hyperlink" Target="https://ssl.pstatic.net/imgfinance/chart/mobile/mini/010130_end_up_tablet.png" TargetMode="External"/><Relationship Id="rId103" Type="http://schemas.openxmlformats.org/officeDocument/2006/relationships/hyperlink" Target="https://ssl.pstatic.net/imgfinance/chart/mobile/mini/247540_end_up_tablet.png" TargetMode="External"/><Relationship Id="rId108" Type="http://schemas.openxmlformats.org/officeDocument/2006/relationships/image" Target="../media/image54.png"/><Relationship Id="rId54" Type="http://schemas.openxmlformats.org/officeDocument/2006/relationships/image" Target="../media/image27.png"/><Relationship Id="rId70" Type="http://schemas.openxmlformats.org/officeDocument/2006/relationships/image" Target="../media/image35.png"/><Relationship Id="rId75" Type="http://schemas.openxmlformats.org/officeDocument/2006/relationships/hyperlink" Target="https://ssl.pstatic.net/imgfinance/chart/mobile/mini/030200_end_up_tablet.png" TargetMode="External"/><Relationship Id="rId91" Type="http://schemas.openxmlformats.org/officeDocument/2006/relationships/hyperlink" Target="https://ssl.pstatic.net/imgfinance/chart/mobile/mini/017670_end_up_tablet.png" TargetMode="External"/><Relationship Id="rId96" Type="http://schemas.openxmlformats.org/officeDocument/2006/relationships/image" Target="../media/image48.png"/><Relationship Id="rId1" Type="http://schemas.openxmlformats.org/officeDocument/2006/relationships/hyperlink" Target="https://ssl.pstatic.net/imgfinance/chart/mobile/mini/005930_end_up_tablet.png" TargetMode="External"/><Relationship Id="rId6" Type="http://schemas.openxmlformats.org/officeDocument/2006/relationships/image" Target="../media/image3.png"/><Relationship Id="rId23" Type="http://schemas.openxmlformats.org/officeDocument/2006/relationships/hyperlink" Target="https://ssl.pstatic.net/imgfinance/chart/mobile/mini/035420_end_up_tablet.png" TargetMode="External"/><Relationship Id="rId28" Type="http://schemas.openxmlformats.org/officeDocument/2006/relationships/image" Target="../media/image14.png"/><Relationship Id="rId49" Type="http://schemas.openxmlformats.org/officeDocument/2006/relationships/hyperlink" Target="https://ssl.pstatic.net/imgfinance/chart/mobile/mini/015760_end_up_tablet.png" TargetMode="External"/><Relationship Id="rId114" Type="http://schemas.openxmlformats.org/officeDocument/2006/relationships/image" Target="../media/image57.png"/><Relationship Id="rId119" Type="http://schemas.openxmlformats.org/officeDocument/2006/relationships/hyperlink" Target="https://ssl.pstatic.net/imgfinance/chart/mobile/mini/000150_end_up_tablet.png" TargetMode="External"/><Relationship Id="rId10" Type="http://schemas.openxmlformats.org/officeDocument/2006/relationships/image" Target="../media/image5.png"/><Relationship Id="rId31" Type="http://schemas.openxmlformats.org/officeDocument/2006/relationships/hyperlink" Target="https://ssl.pstatic.net/imgfinance/chart/mobile/mini/012330_end_up_tablet.png" TargetMode="External"/><Relationship Id="rId44" Type="http://schemas.openxmlformats.org/officeDocument/2006/relationships/image" Target="../media/image22.png"/><Relationship Id="rId52" Type="http://schemas.openxmlformats.org/officeDocument/2006/relationships/image" Target="../media/image26.png"/><Relationship Id="rId60" Type="http://schemas.openxmlformats.org/officeDocument/2006/relationships/image" Target="../media/image30.png"/><Relationship Id="rId65" Type="http://schemas.openxmlformats.org/officeDocument/2006/relationships/hyperlink" Target="https://ssl.pstatic.net/imgfinance/chart/mobile/mini/316140_end_up_tablet.png" TargetMode="External"/><Relationship Id="rId73" Type="http://schemas.openxmlformats.org/officeDocument/2006/relationships/hyperlink" Target="https://ssl.pstatic.net/imgfinance/chart/mobile/mini/096770_end_up_tablet.png" TargetMode="External"/><Relationship Id="rId78" Type="http://schemas.openxmlformats.org/officeDocument/2006/relationships/image" Target="../media/image39.png"/><Relationship Id="rId81" Type="http://schemas.openxmlformats.org/officeDocument/2006/relationships/hyperlink" Target="https://ssl.pstatic.net/imgfinance/chart/mobile/mini/006400_end_up_tablet.png" TargetMode="External"/><Relationship Id="rId86" Type="http://schemas.openxmlformats.org/officeDocument/2006/relationships/image" Target="../media/image43.png"/><Relationship Id="rId94" Type="http://schemas.openxmlformats.org/officeDocument/2006/relationships/image" Target="../media/image47.png"/><Relationship Id="rId99" Type="http://schemas.openxmlformats.org/officeDocument/2006/relationships/hyperlink" Target="https://ssl.pstatic.net/imgfinance/chart/mobile/mini/006800_end_up_tablet.png" TargetMode="External"/><Relationship Id="rId101" Type="http://schemas.openxmlformats.org/officeDocument/2006/relationships/hyperlink" Target="https://ssl.pstatic.net/imgfinance/chart/mobile/mini/009150_end_up_tablet.png" TargetMode="External"/><Relationship Id="rId4" Type="http://schemas.openxmlformats.org/officeDocument/2006/relationships/image" Target="../media/image2.png"/><Relationship Id="rId9" Type="http://schemas.openxmlformats.org/officeDocument/2006/relationships/hyperlink" Target="https://ssl.pstatic.net/imgfinance/chart/mobile/mini/012450_end_up_tablet.png" TargetMode="External"/><Relationship Id="rId13" Type="http://schemas.openxmlformats.org/officeDocument/2006/relationships/hyperlink" Target="https://ssl.pstatic.net/imgfinance/chart/mobile/mini/005380_end_up_tablet.png" TargetMode="External"/><Relationship Id="rId18" Type="http://schemas.openxmlformats.org/officeDocument/2006/relationships/image" Target="../media/image9.png"/><Relationship Id="rId39" Type="http://schemas.openxmlformats.org/officeDocument/2006/relationships/hyperlink" Target="https://ssl.pstatic.net/imgfinance/chart/mobile/mini/086790_end_up_tablet.png" TargetMode="External"/><Relationship Id="rId109" Type="http://schemas.openxmlformats.org/officeDocument/2006/relationships/hyperlink" Target="https://ssl.pstatic.net/imgfinance/chart/mobile/mini/086280_end_up_tablet.png" TargetMode="External"/><Relationship Id="rId34" Type="http://schemas.openxmlformats.org/officeDocument/2006/relationships/image" Target="../media/image17.png"/><Relationship Id="rId50" Type="http://schemas.openxmlformats.org/officeDocument/2006/relationships/image" Target="../media/image25.png"/><Relationship Id="rId55" Type="http://schemas.openxmlformats.org/officeDocument/2006/relationships/hyperlink" Target="https://ssl.pstatic.net/imgfinance/chart/mobile/mini/196170_end_up_tablet.png" TargetMode="External"/><Relationship Id="rId76" Type="http://schemas.openxmlformats.org/officeDocument/2006/relationships/image" Target="../media/image38.png"/><Relationship Id="rId97" Type="http://schemas.openxmlformats.org/officeDocument/2006/relationships/hyperlink" Target="https://ssl.pstatic.net/imgfinance/chart/mobile/mini/079550_end_up_tablet.png" TargetMode="External"/><Relationship Id="rId104" Type="http://schemas.openxmlformats.org/officeDocument/2006/relationships/image" Target="../media/image52.png"/><Relationship Id="rId120" Type="http://schemas.openxmlformats.org/officeDocument/2006/relationships/image" Target="../media/image60.png"/><Relationship Id="rId7" Type="http://schemas.openxmlformats.org/officeDocument/2006/relationships/hyperlink" Target="https://ssl.pstatic.net/imgfinance/chart/mobile/mini/373220_end_up_tablet.png" TargetMode="External"/><Relationship Id="rId71" Type="http://schemas.openxmlformats.org/officeDocument/2006/relationships/hyperlink" Target="https://ssl.pstatic.net/imgfinance/chart/mobile/mini/267260_end_up_tablet.png" TargetMode="External"/><Relationship Id="rId92" Type="http://schemas.openxmlformats.org/officeDocument/2006/relationships/image" Target="../media/image46.png"/><Relationship Id="rId2" Type="http://schemas.openxmlformats.org/officeDocument/2006/relationships/image" Target="../media/image1.png"/><Relationship Id="rId29" Type="http://schemas.openxmlformats.org/officeDocument/2006/relationships/hyperlink" Target="https://ssl.pstatic.net/imgfinance/chart/mobile/mini/028260_end_up_tablet.png" TargetMode="External"/><Relationship Id="rId24" Type="http://schemas.openxmlformats.org/officeDocument/2006/relationships/image" Target="../media/image12.png"/><Relationship Id="rId40" Type="http://schemas.openxmlformats.org/officeDocument/2006/relationships/image" Target="../media/image20.png"/><Relationship Id="rId45" Type="http://schemas.openxmlformats.org/officeDocument/2006/relationships/hyperlink" Target="https://ssl.pstatic.net/imgfinance/chart/mobile/mini/032830_end_up_tablet.png" TargetMode="External"/><Relationship Id="rId66" Type="http://schemas.openxmlformats.org/officeDocument/2006/relationships/image" Target="../media/image33.png"/><Relationship Id="rId87" Type="http://schemas.openxmlformats.org/officeDocument/2006/relationships/hyperlink" Target="https://ssl.pstatic.net/imgfinance/chart/mobile/mini/323410_end_up_tablet.png" TargetMode="External"/><Relationship Id="rId110" Type="http://schemas.openxmlformats.org/officeDocument/2006/relationships/image" Target="../media/image55.png"/><Relationship Id="rId115" Type="http://schemas.openxmlformats.org/officeDocument/2006/relationships/hyperlink" Target="https://ssl.pstatic.net/imgfinance/chart/mobile/mini/000100_end_up_tablet.png" TargetMode="External"/><Relationship Id="rId61" Type="http://schemas.openxmlformats.org/officeDocument/2006/relationships/hyperlink" Target="https://ssl.pstatic.net/imgfinance/chart/mobile/mini/402340_end_up_tablet.png" TargetMode="External"/><Relationship Id="rId82" Type="http://schemas.openxmlformats.org/officeDocument/2006/relationships/image" Target="../media/image41.png"/><Relationship Id="rId19" Type="http://schemas.openxmlformats.org/officeDocument/2006/relationships/hyperlink" Target="https://ssl.pstatic.net/imgfinance/chart/mobile/mini/329180_end_up_tablet.png" TargetMode="External"/><Relationship Id="rId14" Type="http://schemas.openxmlformats.org/officeDocument/2006/relationships/image" Target="../media/image7.png"/><Relationship Id="rId30" Type="http://schemas.openxmlformats.org/officeDocument/2006/relationships/image" Target="../media/image15.png"/><Relationship Id="rId35" Type="http://schemas.openxmlformats.org/officeDocument/2006/relationships/hyperlink" Target="https://ssl.pstatic.net/imgfinance/chart/mobile/mini/011200_end_up_tablet.png" TargetMode="External"/><Relationship Id="rId56" Type="http://schemas.openxmlformats.org/officeDocument/2006/relationships/image" Target="../media/image28.png"/><Relationship Id="rId77" Type="http://schemas.openxmlformats.org/officeDocument/2006/relationships/hyperlink" Target="https://ssl.pstatic.net/imgfinance/chart/mobile/mini/024110_end_up_tablet.png" TargetMode="External"/><Relationship Id="rId100" Type="http://schemas.openxmlformats.org/officeDocument/2006/relationships/image" Target="../media/image50.png"/><Relationship Id="rId105" Type="http://schemas.openxmlformats.org/officeDocument/2006/relationships/hyperlink" Target="https://ssl.pstatic.net/imgfinance/chart/mobile/mini/047050_end_up_tablet.png" TargetMode="External"/><Relationship Id="rId8" Type="http://schemas.openxmlformats.org/officeDocument/2006/relationships/image" Target="../media/image4.png"/><Relationship Id="rId51" Type="http://schemas.openxmlformats.org/officeDocument/2006/relationships/hyperlink" Target="https://ssl.pstatic.net/imgfinance/chart/mobile/mini/000810_end_up_tablet.png" TargetMode="External"/><Relationship Id="rId72" Type="http://schemas.openxmlformats.org/officeDocument/2006/relationships/image" Target="../media/image36.png"/><Relationship Id="rId93" Type="http://schemas.openxmlformats.org/officeDocument/2006/relationships/hyperlink" Target="https://ssl.pstatic.net/imgfinance/chart/mobile/mini/018260_end_up_tablet.png" TargetMode="External"/><Relationship Id="rId98" Type="http://schemas.openxmlformats.org/officeDocument/2006/relationships/image" Target="../media/image49.png"/><Relationship Id="rId3" Type="http://schemas.openxmlformats.org/officeDocument/2006/relationships/hyperlink" Target="https://ssl.pstatic.net/imgfinance/chart/mobile/mini/000660_end_up_tablet.png" TargetMode="External"/><Relationship Id="rId25" Type="http://schemas.openxmlformats.org/officeDocument/2006/relationships/hyperlink" Target="https://ssl.pstatic.net/imgfinance/chart/mobile/mini/055550_end_up_tablet.png" TargetMode="External"/><Relationship Id="rId46" Type="http://schemas.openxmlformats.org/officeDocument/2006/relationships/image" Target="../media/image23.png"/><Relationship Id="rId67" Type="http://schemas.openxmlformats.org/officeDocument/2006/relationships/hyperlink" Target="https://ssl.pstatic.net/imgfinance/chart/mobile/mini/010140_end_up_tablet.png" TargetMode="External"/><Relationship Id="rId116" Type="http://schemas.openxmlformats.org/officeDocument/2006/relationships/image" Target="../media/image58.png"/><Relationship Id="rId20" Type="http://schemas.openxmlformats.org/officeDocument/2006/relationships/image" Target="../media/image10.png"/><Relationship Id="rId41" Type="http://schemas.openxmlformats.org/officeDocument/2006/relationships/hyperlink" Target="https://ssl.pstatic.net/imgfinance/chart/mobile/mini/005490_end_up_tablet.png" TargetMode="External"/><Relationship Id="rId62" Type="http://schemas.openxmlformats.org/officeDocument/2006/relationships/image" Target="../media/image31.png"/><Relationship Id="rId83" Type="http://schemas.openxmlformats.org/officeDocument/2006/relationships/hyperlink" Target="https://ssl.pstatic.net/imgfinance/chart/mobile/mini/066570_end_up_tablet.png" TargetMode="External"/><Relationship Id="rId88" Type="http://schemas.openxmlformats.org/officeDocument/2006/relationships/image" Target="../media/image44.png"/><Relationship Id="rId111" Type="http://schemas.openxmlformats.org/officeDocument/2006/relationships/hyperlink" Target="https://ssl.pstatic.net/imgfinance/chart/mobile/mini/267250_end_up_tablet.png" TargetMode="External"/><Relationship Id="rId15" Type="http://schemas.openxmlformats.org/officeDocument/2006/relationships/hyperlink" Target="https://ssl.pstatic.net/imgfinance/chart/mobile/mini/005935_end_up_tablet.png" TargetMode="External"/><Relationship Id="rId36" Type="http://schemas.openxmlformats.org/officeDocument/2006/relationships/image" Target="../media/image18.png"/><Relationship Id="rId57" Type="http://schemas.openxmlformats.org/officeDocument/2006/relationships/hyperlink" Target="https://ssl.pstatic.net/imgfinance/chart/mobile/mini/064350_end_up_tablet.png" TargetMode="External"/><Relationship Id="rId106" Type="http://schemas.openxmlformats.org/officeDocument/2006/relationships/image" Target="../media/image53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  <webImageSrd>
    <address r:id="rId3"/>
    <blip r:id="rId4"/>
  </webImageSrd>
  <webImageSrd>
    <address r:id="rId5"/>
    <blip r:id="rId6"/>
  </webImageSrd>
  <webImageSrd>
    <address r:id="rId7"/>
    <blip r:id="rId8"/>
  </webImageSrd>
  <webImageSrd>
    <address r:id="rId9"/>
    <blip r:id="rId10"/>
  </webImageSrd>
  <webImageSrd>
    <address r:id="rId11"/>
    <blip r:id="rId12"/>
  </webImageSrd>
  <webImageSrd>
    <address r:id="rId13"/>
    <blip r:id="rId14"/>
  </webImageSrd>
  <webImageSrd>
    <address r:id="rId15"/>
    <blip r:id="rId16"/>
  </webImageSrd>
  <webImageSrd>
    <address r:id="rId17"/>
    <blip r:id="rId18"/>
  </webImageSrd>
  <webImageSrd>
    <address r:id="rId19"/>
    <blip r:id="rId20"/>
  </webImageSrd>
  <webImageSrd>
    <address r:id="rId21"/>
    <blip r:id="rId22"/>
  </webImageSrd>
  <webImageSrd>
    <address r:id="rId23"/>
    <blip r:id="rId24"/>
  </webImageSrd>
  <webImageSrd>
    <address r:id="rId25"/>
    <blip r:id="rId26"/>
  </webImageSrd>
  <webImageSrd>
    <address r:id="rId27"/>
    <blip r:id="rId28"/>
  </webImageSrd>
  <webImageSrd>
    <address r:id="rId29"/>
    <blip r:id="rId30"/>
  </webImageSrd>
  <webImageSrd>
    <address r:id="rId31"/>
    <blip r:id="rId32"/>
  </webImageSrd>
  <webImageSrd>
    <address r:id="rId33"/>
    <blip r:id="rId34"/>
  </webImageSrd>
  <webImageSrd>
    <address r:id="rId35"/>
    <blip r:id="rId36"/>
  </webImageSrd>
  <webImageSrd>
    <address r:id="rId37"/>
    <blip r:id="rId38"/>
  </webImageSrd>
  <webImageSrd>
    <address r:id="rId39"/>
    <blip r:id="rId40"/>
  </webImageSrd>
  <webImageSrd>
    <address r:id="rId41"/>
    <blip r:id="rId42"/>
  </webImageSrd>
  <webImageSrd>
    <address r:id="rId43"/>
    <blip r:id="rId44"/>
  </webImageSrd>
  <webImageSrd>
    <address r:id="rId45"/>
    <blip r:id="rId46"/>
  </webImageSrd>
  <webImageSrd>
    <address r:id="rId47"/>
    <blip r:id="rId48"/>
  </webImageSrd>
  <webImageSrd>
    <address r:id="rId49"/>
    <blip r:id="rId50"/>
  </webImageSrd>
  <webImageSrd>
    <address r:id="rId51"/>
    <blip r:id="rId52"/>
  </webImageSrd>
  <webImageSrd>
    <address r:id="rId53"/>
    <blip r:id="rId54"/>
  </webImageSrd>
  <webImageSrd>
    <address r:id="rId55"/>
    <blip r:id="rId56"/>
  </webImageSrd>
  <webImageSrd>
    <address r:id="rId57"/>
    <blip r:id="rId58"/>
  </webImageSrd>
  <webImageSrd>
    <address r:id="rId59"/>
    <blip r:id="rId60"/>
  </webImageSrd>
  <webImageSrd>
    <address r:id="rId61"/>
    <blip r:id="rId62"/>
  </webImageSrd>
  <webImageSrd>
    <address r:id="rId63"/>
    <blip r:id="rId64"/>
  </webImageSrd>
  <webImageSrd>
    <address r:id="rId65"/>
    <blip r:id="rId66"/>
  </webImageSrd>
  <webImageSrd>
    <address r:id="rId67"/>
    <blip r:id="rId68"/>
  </webImageSrd>
  <webImageSrd>
    <address r:id="rId69"/>
    <blip r:id="rId70"/>
  </webImageSrd>
  <webImageSrd>
    <address r:id="rId71"/>
    <blip r:id="rId72"/>
  </webImageSrd>
  <webImageSrd>
    <address r:id="rId73"/>
    <blip r:id="rId74"/>
  </webImageSrd>
  <webImageSrd>
    <address r:id="rId75"/>
    <blip r:id="rId76"/>
  </webImageSrd>
  <webImageSrd>
    <address r:id="rId77"/>
    <blip r:id="rId78"/>
  </webImageSrd>
  <webImageSrd>
    <address r:id="rId79"/>
    <blip r:id="rId80"/>
  </webImageSrd>
  <webImageSrd>
    <address r:id="rId81"/>
    <blip r:id="rId82"/>
  </webImageSrd>
  <webImageSrd>
    <address r:id="rId83"/>
    <blip r:id="rId84"/>
  </webImageSrd>
  <webImageSrd>
    <address r:id="rId85"/>
    <blip r:id="rId86"/>
  </webImageSrd>
  <webImageSrd>
    <address r:id="rId87"/>
    <blip r:id="rId88"/>
  </webImageSrd>
  <webImageSrd>
    <address r:id="rId89"/>
    <blip r:id="rId90"/>
  </webImageSrd>
  <webImageSrd>
    <address r:id="rId91"/>
    <blip r:id="rId92"/>
  </webImageSrd>
  <webImageSrd>
    <address r:id="rId93"/>
    <blip r:id="rId94"/>
  </webImageSrd>
  <webImageSrd>
    <address r:id="rId95"/>
    <blip r:id="rId96"/>
  </webImageSrd>
  <webImageSrd>
    <address r:id="rId97"/>
    <blip r:id="rId98"/>
  </webImageSrd>
  <webImageSrd>
    <address r:id="rId99"/>
    <blip r:id="rId100"/>
  </webImageSrd>
  <webImageSrd>
    <address r:id="rId101"/>
    <blip r:id="rId102"/>
  </webImageSrd>
  <webImageSrd>
    <address r:id="rId103"/>
    <blip r:id="rId104"/>
  </webImageSrd>
  <webImageSrd>
    <address r:id="rId105"/>
    <blip r:id="rId106"/>
  </webImageSrd>
  <webImageSrd>
    <address r:id="rId107"/>
    <blip r:id="rId108"/>
  </webImageSrd>
  <webImageSrd>
    <address r:id="rId109"/>
    <blip r:id="rId110"/>
  </webImageSrd>
  <webImageSrd>
    <address r:id="rId111"/>
    <blip r:id="rId112"/>
  </webImageSrd>
  <webImageSrd>
    <address r:id="rId113"/>
    <blip r:id="rId114"/>
  </webImageSrd>
  <webImageSrd>
    <address r:id="rId115"/>
    <blip r:id="rId116"/>
  </webImageSrd>
  <webImageSrd>
    <address r:id="rId117"/>
    <blip r:id="rId118"/>
  </webImageSrd>
  <webImageSrd>
    <address r:id="rId119"/>
    <blip r:id="rId120"/>
  </webImageSrd>
</webImagesSrd>
</file>

<file path=xl/richData/rdrichvalue.xml><?xml version="1.0" encoding="utf-8"?>
<rvData xmlns="http://schemas.microsoft.com/office/spreadsheetml/2017/richdata" count="61">
  <rv s="0">
    <v>0</v>
    <v>1</v>
    <v>0</v>
    <v>0</v>
  </rv>
  <rv s="1">
    <v>9</v>
    <v>0</v>
  </rv>
  <rv s="0">
    <v>1</v>
    <v>1</v>
    <v>0</v>
    <v>0</v>
  </rv>
  <rv s="0">
    <v>2</v>
    <v>1</v>
    <v>0</v>
    <v>0</v>
  </rv>
  <rv s="0">
    <v>3</v>
    <v>1</v>
    <v>0</v>
    <v>0</v>
  </rv>
  <rv s="0">
    <v>4</v>
    <v>1</v>
    <v>0</v>
    <v>0</v>
  </rv>
  <rv s="0">
    <v>5</v>
    <v>1</v>
    <v>0</v>
    <v>0</v>
  </rv>
  <rv s="0">
    <v>6</v>
    <v>1</v>
    <v>0</v>
    <v>0</v>
  </rv>
  <rv s="0">
    <v>7</v>
    <v>1</v>
    <v>0</v>
    <v>0</v>
  </rv>
  <rv s="0">
    <v>8</v>
    <v>1</v>
    <v>0</v>
    <v>0</v>
  </rv>
  <rv s="0">
    <v>9</v>
    <v>1</v>
    <v>0</v>
    <v>0</v>
  </rv>
  <rv s="0">
    <v>10</v>
    <v>1</v>
    <v>0</v>
    <v>0</v>
  </rv>
  <rv s="0">
    <v>11</v>
    <v>1</v>
    <v>0</v>
    <v>0</v>
  </rv>
  <rv s="0">
    <v>12</v>
    <v>1</v>
    <v>0</v>
    <v>0</v>
  </rv>
  <rv s="0">
    <v>13</v>
    <v>1</v>
    <v>0</v>
    <v>0</v>
  </rv>
  <rv s="0">
    <v>14</v>
    <v>1</v>
    <v>0</v>
    <v>0</v>
  </rv>
  <rv s="0">
    <v>15</v>
    <v>1</v>
    <v>0</v>
    <v>0</v>
  </rv>
  <rv s="0">
    <v>16</v>
    <v>1</v>
    <v>0</v>
    <v>0</v>
  </rv>
  <rv s="0">
    <v>17</v>
    <v>1</v>
    <v>0</v>
    <v>0</v>
  </rv>
  <rv s="0">
    <v>18</v>
    <v>1</v>
    <v>0</v>
    <v>0</v>
  </rv>
  <rv s="0">
    <v>19</v>
    <v>1</v>
    <v>0</v>
    <v>0</v>
  </rv>
  <rv s="0">
    <v>20</v>
    <v>1</v>
    <v>0</v>
    <v>0</v>
  </rv>
  <rv s="0">
    <v>21</v>
    <v>1</v>
    <v>0</v>
    <v>0</v>
  </rv>
  <rv s="0">
    <v>22</v>
    <v>1</v>
    <v>0</v>
    <v>0</v>
  </rv>
  <rv s="0">
    <v>23</v>
    <v>1</v>
    <v>0</v>
    <v>0</v>
  </rv>
  <rv s="0">
    <v>24</v>
    <v>1</v>
    <v>0</v>
    <v>0</v>
  </rv>
  <rv s="0">
    <v>25</v>
    <v>1</v>
    <v>0</v>
    <v>0</v>
  </rv>
  <rv s="0">
    <v>26</v>
    <v>1</v>
    <v>0</v>
    <v>0</v>
  </rv>
  <rv s="0">
    <v>27</v>
    <v>1</v>
    <v>0</v>
    <v>0</v>
  </rv>
  <rv s="0">
    <v>28</v>
    <v>1</v>
    <v>0</v>
    <v>0</v>
  </rv>
  <rv s="0">
    <v>29</v>
    <v>1</v>
    <v>0</v>
    <v>0</v>
  </rv>
  <rv s="0">
    <v>30</v>
    <v>1</v>
    <v>0</v>
    <v>0</v>
  </rv>
  <rv s="0">
    <v>31</v>
    <v>1</v>
    <v>0</v>
    <v>0</v>
  </rv>
  <rv s="0">
    <v>32</v>
    <v>1</v>
    <v>0</v>
    <v>0</v>
  </rv>
  <rv s="0">
    <v>33</v>
    <v>1</v>
    <v>0</v>
    <v>0</v>
  </rv>
  <rv s="0">
    <v>34</v>
    <v>1</v>
    <v>0</v>
    <v>0</v>
  </rv>
  <rv s="0">
    <v>35</v>
    <v>1</v>
    <v>0</v>
    <v>0</v>
  </rv>
  <rv s="0">
    <v>36</v>
    <v>1</v>
    <v>0</v>
    <v>0</v>
  </rv>
  <rv s="0">
    <v>37</v>
    <v>1</v>
    <v>0</v>
    <v>0</v>
  </rv>
  <rv s="0">
    <v>38</v>
    <v>1</v>
    <v>0</v>
    <v>0</v>
  </rv>
  <rv s="0">
    <v>39</v>
    <v>1</v>
    <v>0</v>
    <v>0</v>
  </rv>
  <rv s="0">
    <v>40</v>
    <v>1</v>
    <v>0</v>
    <v>0</v>
  </rv>
  <rv s="0">
    <v>41</v>
    <v>1</v>
    <v>0</v>
    <v>0</v>
  </rv>
  <rv s="0">
    <v>42</v>
    <v>1</v>
    <v>0</v>
    <v>0</v>
  </rv>
  <rv s="0">
    <v>43</v>
    <v>1</v>
    <v>0</v>
    <v>0</v>
  </rv>
  <rv s="0">
    <v>44</v>
    <v>1</v>
    <v>0</v>
    <v>0</v>
  </rv>
  <rv s="0">
    <v>45</v>
    <v>1</v>
    <v>0</v>
    <v>0</v>
  </rv>
  <rv s="0">
    <v>46</v>
    <v>1</v>
    <v>0</v>
    <v>0</v>
  </rv>
  <rv s="0">
    <v>47</v>
    <v>1</v>
    <v>0</v>
    <v>0</v>
  </rv>
  <rv s="0">
    <v>48</v>
    <v>1</v>
    <v>0</v>
    <v>0</v>
  </rv>
  <rv s="0">
    <v>49</v>
    <v>1</v>
    <v>0</v>
    <v>0</v>
  </rv>
  <rv s="0">
    <v>50</v>
    <v>1</v>
    <v>0</v>
    <v>0</v>
  </rv>
  <rv s="0">
    <v>51</v>
    <v>1</v>
    <v>0</v>
    <v>0</v>
  </rv>
  <rv s="0">
    <v>52</v>
    <v>1</v>
    <v>0</v>
    <v>0</v>
  </rv>
  <rv s="0">
    <v>53</v>
    <v>1</v>
    <v>0</v>
    <v>0</v>
  </rv>
  <rv s="0">
    <v>54</v>
    <v>1</v>
    <v>0</v>
    <v>0</v>
  </rv>
  <rv s="0">
    <v>55</v>
    <v>1</v>
    <v>0</v>
    <v>0</v>
  </rv>
  <rv s="0">
    <v>56</v>
    <v>1</v>
    <v>0</v>
    <v>0</v>
  </rv>
  <rv s="0">
    <v>57</v>
    <v>1</v>
    <v>0</v>
    <v>0</v>
  </rv>
  <rv s="0">
    <v>58</v>
    <v>1</v>
    <v>0</v>
    <v>0</v>
  </rv>
  <rv s="0">
    <v>59</v>
    <v>1</v>
    <v>0</v>
    <v>0</v>
  </rv>
</rvData>
</file>

<file path=xl/richData/rdrichvaluestructure.xml><?xml version="1.0" encoding="utf-8"?>
<rvStructures xmlns="http://schemas.microsoft.com/office/spreadsheetml/2017/richdata" count="2">
  <s t="_webimage">
    <k n="WebImageIdentifier" t="i"/>
    <k n="CalcOrigin" t="i"/>
    <k n="ComputedImage" t="b"/>
    <k n="ImageSizing" t="i"/>
  </s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hyperlink" Target="https://m.stock.naver.com/domestic/stock/005930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defaultRowHeight="16.5" x14ac:dyDescent="0.3"/>
  <cols>
    <col min="1" max="1" width="5.75" customWidth="1"/>
  </cols>
  <sheetData>
    <row r="1" spans="1:13" x14ac:dyDescent="0.3">
      <c r="A1" s="7"/>
      <c r="B1" s="7"/>
      <c r="C1" s="7"/>
      <c r="D1" s="14"/>
      <c r="E1" s="7"/>
      <c r="F1" s="7"/>
      <c r="G1" s="7"/>
      <c r="H1" s="7"/>
      <c r="I1" s="7"/>
      <c r="J1" s="7"/>
      <c r="K1" s="7"/>
      <c r="L1" s="7"/>
      <c r="M1" s="7"/>
    </row>
    <row r="2" spans="1:13" ht="17.25" x14ac:dyDescent="0.3">
      <c r="A2" s="7"/>
      <c r="B2" s="9"/>
      <c r="C2" s="7"/>
      <c r="D2" s="14"/>
      <c r="E2" s="7"/>
      <c r="F2" s="7"/>
      <c r="G2" s="7"/>
      <c r="H2" s="7"/>
      <c r="I2" s="7"/>
      <c r="J2" s="7"/>
      <c r="K2" s="7"/>
      <c r="L2" s="7"/>
      <c r="M2" s="7"/>
    </row>
    <row r="3" spans="1:13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x14ac:dyDescent="0.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x14ac:dyDescent="0.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x14ac:dyDescent="0.3">
      <c r="A17" s="7"/>
      <c r="B17" s="7" t="s">
        <v>27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x14ac:dyDescent="0.3">
      <c r="A18" s="7"/>
      <c r="B18" s="7" t="s">
        <v>26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3">
      <c r="A19" s="7"/>
      <c r="B19" s="13" t="s">
        <v>25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 x14ac:dyDescent="0.3">
      <c r="A21" s="7"/>
      <c r="B21" s="7" t="s">
        <v>24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 x14ac:dyDescent="0.3">
      <c r="A22" s="7"/>
      <c r="B22" s="7" t="s">
        <v>23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 x14ac:dyDescent="0.3">
      <c r="A23" s="7"/>
      <c r="B23" s="13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6.5" x14ac:dyDescent="0.3"/>
  <cols>
    <col min="3" max="3" width="4.75" customWidth="1"/>
    <col min="4" max="4" width="6" style="16" customWidth="1"/>
    <col min="5" max="5" width="73.25" style="15" customWidth="1"/>
    <col min="6" max="6" width="12.5" style="15" customWidth="1"/>
    <col min="7" max="7" width="13.25" customWidth="1"/>
    <col min="8" max="8" width="25.375" hidden="1" customWidth="1"/>
  </cols>
  <sheetData>
    <row r="1" spans="4:8" ht="12.6" customHeight="1" thickBot="1" x14ac:dyDescent="0.35"/>
    <row r="2" spans="4:8" ht="115.9" customHeight="1" thickBot="1" x14ac:dyDescent="0.35">
      <c r="D2" s="75"/>
      <c r="E2" s="76"/>
      <c r="F2" s="76"/>
      <c r="G2" s="77"/>
    </row>
    <row r="3" spans="4:8" ht="10.15" customHeight="1" x14ac:dyDescent="0.3"/>
    <row r="4" spans="4:8" ht="24.75" customHeight="1" x14ac:dyDescent="0.3">
      <c r="D4" s="16" t="s">
        <v>33</v>
      </c>
      <c r="E4" s="16" t="s">
        <v>32</v>
      </c>
      <c r="F4" s="16" t="s">
        <v>31</v>
      </c>
      <c r="G4" s="15" t="s">
        <v>30</v>
      </c>
      <c r="H4" t="s">
        <v>29</v>
      </c>
    </row>
    <row r="5" spans="4:8" ht="24.75" customHeight="1" x14ac:dyDescent="0.3">
      <c r="D5" s="20">
        <f t="shared" ref="D5:D10" si="0">ROW()-4</f>
        <v>1</v>
      </c>
      <c r="E5" s="16" t="s">
        <v>49</v>
      </c>
      <c r="F5" s="15" t="s">
        <v>56</v>
      </c>
      <c r="G5" s="17" t="str">
        <f t="shared" ref="G5:G10" si="1">HYPERLINK(H5,"바로가기")</f>
        <v>바로가기</v>
      </c>
      <c r="H5" t="s">
        <v>55</v>
      </c>
    </row>
    <row r="6" spans="4:8" ht="24.75" customHeight="1" x14ac:dyDescent="0.3">
      <c r="D6" s="20">
        <f t="shared" si="0"/>
        <v>2</v>
      </c>
      <c r="E6" s="16" t="s">
        <v>50</v>
      </c>
      <c r="F6" s="15" t="s">
        <v>57</v>
      </c>
      <c r="G6" s="17" t="str">
        <f t="shared" si="1"/>
        <v>바로가기</v>
      </c>
      <c r="H6" t="s">
        <v>54</v>
      </c>
    </row>
    <row r="7" spans="4:8" ht="24.75" customHeight="1" x14ac:dyDescent="0.3">
      <c r="D7" s="20">
        <f t="shared" si="0"/>
        <v>3</v>
      </c>
      <c r="E7" s="16" t="s">
        <v>51</v>
      </c>
      <c r="F7" s="15" t="s">
        <v>52</v>
      </c>
      <c r="G7" s="17" t="str">
        <f t="shared" si="1"/>
        <v>바로가기</v>
      </c>
      <c r="H7" t="s">
        <v>53</v>
      </c>
    </row>
    <row r="8" spans="4:8" ht="24.75" customHeight="1" x14ac:dyDescent="0.3">
      <c r="D8" s="20">
        <f t="shared" si="0"/>
        <v>4</v>
      </c>
      <c r="E8" s="19" t="s">
        <v>59</v>
      </c>
      <c r="F8" s="18" t="s">
        <v>62</v>
      </c>
      <c r="G8" s="17" t="str">
        <f t="shared" si="1"/>
        <v>바로가기</v>
      </c>
      <c r="H8" s="21" t="s">
        <v>58</v>
      </c>
    </row>
    <row r="9" spans="4:8" ht="24.75" customHeight="1" x14ac:dyDescent="0.3">
      <c r="D9" s="20">
        <f t="shared" si="0"/>
        <v>5</v>
      </c>
      <c r="E9" s="19" t="s">
        <v>60</v>
      </c>
      <c r="F9" s="18" t="s">
        <v>28</v>
      </c>
      <c r="G9" s="17" t="str">
        <f t="shared" si="1"/>
        <v>바로가기</v>
      </c>
      <c r="H9" t="s">
        <v>64</v>
      </c>
    </row>
    <row r="10" spans="4:8" ht="24.75" customHeight="1" x14ac:dyDescent="0.3">
      <c r="D10" s="20">
        <f t="shared" si="0"/>
        <v>6</v>
      </c>
      <c r="E10" s="19" t="s">
        <v>61</v>
      </c>
      <c r="F10" s="18" t="s">
        <v>63</v>
      </c>
      <c r="G10" s="17" t="str">
        <f t="shared" si="1"/>
        <v>바로가기</v>
      </c>
      <c r="H10" t="s">
        <v>65</v>
      </c>
    </row>
    <row r="11" spans="4:8" ht="24.75" customHeight="1" x14ac:dyDescent="0.3"/>
    <row r="12" spans="4:8" ht="24.75" customHeight="1" x14ac:dyDescent="0.3"/>
    <row r="13" spans="4:8" ht="24.75" customHeight="1" x14ac:dyDescent="0.3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6.5" x14ac:dyDescent="0.3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 x14ac:dyDescent="0.3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4" ht="177.6" customHeight="1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4" spans="1:14" ht="38.450000000000003" customHeight="1" x14ac:dyDescent="0.3">
      <c r="A4" s="79" t="s">
        <v>48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</row>
    <row r="6" spans="1:14" ht="47.45" customHeight="1" x14ac:dyDescent="0.3">
      <c r="C6" s="24" t="s">
        <v>47</v>
      </c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4" ht="19.149999999999999" customHeight="1" x14ac:dyDescent="0.3">
      <c r="C7" s="27" t="s">
        <v>46</v>
      </c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4" x14ac:dyDescent="0.3"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</row>
    <row r="9" spans="1:14" ht="138" customHeight="1" x14ac:dyDescent="0.3"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4" x14ac:dyDescent="0.3"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3" spans="1:14" ht="47.45" customHeight="1" x14ac:dyDescent="0.3">
      <c r="C13" s="24" t="s">
        <v>45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149999999999999" customHeight="1" x14ac:dyDescent="0.3">
      <c r="C14" s="23" t="s">
        <v>44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 x14ac:dyDescent="0.3"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1:14" ht="138" customHeight="1" x14ac:dyDescent="0.3"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3:13" x14ac:dyDescent="0.3"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20" spans="3:13" ht="47.45" customHeight="1" x14ac:dyDescent="0.3">
      <c r="C20" s="24" t="s">
        <v>43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3:13" ht="19.149999999999999" customHeight="1" x14ac:dyDescent="0.3">
      <c r="C21" s="26" t="s">
        <v>42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3:13" x14ac:dyDescent="0.3"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3:13" ht="138" customHeight="1" x14ac:dyDescent="0.3"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3:13" x14ac:dyDescent="0.3"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7" spans="3:13" ht="47.45" customHeight="1" x14ac:dyDescent="0.3">
      <c r="C27" s="24" t="s">
        <v>41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3:13" ht="43.15" customHeight="1" x14ac:dyDescent="0.3">
      <c r="C28" s="80" t="s">
        <v>40</v>
      </c>
      <c r="D28" s="80"/>
      <c r="E28" s="80"/>
      <c r="F28" s="80"/>
      <c r="G28" s="80"/>
      <c r="H28" s="80"/>
      <c r="I28" s="80"/>
      <c r="J28" s="80"/>
      <c r="K28" s="80"/>
      <c r="L28" s="80"/>
      <c r="M28" s="25"/>
    </row>
    <row r="29" spans="3:13" x14ac:dyDescent="0.3"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3:13" ht="128.44999999999999" customHeight="1" x14ac:dyDescent="0.3"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3:13" x14ac:dyDescent="0.3"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4" spans="3:13" ht="47.45" customHeight="1" x14ac:dyDescent="0.3">
      <c r="C34" s="24" t="s">
        <v>39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3:13" ht="19.149999999999999" customHeight="1" x14ac:dyDescent="0.3">
      <c r="C35" s="23" t="s">
        <v>38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3:13" x14ac:dyDescent="0.3"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</row>
    <row r="37" spans="3:13" ht="138" customHeight="1" x14ac:dyDescent="0.3"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</row>
    <row r="38" spans="3:13" x14ac:dyDescent="0.3"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41" spans="3:13" ht="47.45" customHeight="1" x14ac:dyDescent="0.3">
      <c r="C41" s="24" t="s">
        <v>37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3:13" ht="19.149999999999999" customHeight="1" x14ac:dyDescent="0.3">
      <c r="C42" s="23" t="s">
        <v>36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3:13" x14ac:dyDescent="0.3"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3:13" ht="138" customHeight="1" x14ac:dyDescent="0.3"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3:13" x14ac:dyDescent="0.3"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8" spans="3:13" ht="47.45" customHeight="1" x14ac:dyDescent="0.3">
      <c r="C48" s="24" t="s">
        <v>35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3:13" ht="19.149999999999999" customHeight="1" x14ac:dyDescent="0.3">
      <c r="C49" s="23" t="s">
        <v>34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3:13" x14ac:dyDescent="0.3"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3:13" ht="138" customHeight="1" x14ac:dyDescent="0.3"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</row>
    <row r="52" spans="3:13" x14ac:dyDescent="0.3"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19"/>
  <sheetViews>
    <sheetView showGridLines="0" zoomScale="130" zoomScaleNormal="130" workbookViewId="0"/>
  </sheetViews>
  <sheetFormatPr defaultColWidth="9" defaultRowHeight="18.75" customHeight="1" x14ac:dyDescent="0.3"/>
  <cols>
    <col min="1" max="1" width="2.75" style="1" customWidth="1"/>
    <col min="2" max="2" width="11.5" style="1" customWidth="1"/>
    <col min="3" max="3" width="6" style="1" customWidth="1"/>
    <col min="4" max="4" width="3.25" style="1" customWidth="1"/>
    <col min="5" max="5" width="15.125" style="1" customWidth="1"/>
    <col min="6" max="6" width="8" style="1" customWidth="1"/>
    <col min="7" max="7" width="11.25" style="1" customWidth="1"/>
    <col min="8" max="8" width="3.125" style="1" customWidth="1"/>
    <col min="9" max="9" width="20.75" style="3" customWidth="1"/>
    <col min="10" max="10" width="12.25" style="3" customWidth="1"/>
    <col min="11" max="11" width="10.625" style="10" customWidth="1"/>
    <col min="12" max="12" width="3.25" style="10" customWidth="1"/>
    <col min="13" max="13" width="9" style="10" customWidth="1"/>
    <col min="14" max="14" width="9" style="10"/>
    <col min="15" max="15" width="3.125" style="1" customWidth="1"/>
    <col min="16" max="19" width="9" style="1"/>
    <col min="20" max="20" width="15.5" style="1" bestFit="1" customWidth="1"/>
    <col min="21" max="16384" width="9" style="1"/>
  </cols>
  <sheetData>
    <row r="1" spans="1:21" s="6" customFormat="1" ht="6.75" customHeight="1" x14ac:dyDescent="0.3">
      <c r="A1" s="7"/>
      <c r="B1" s="7"/>
      <c r="C1" s="7"/>
      <c r="D1" s="7"/>
      <c r="E1" s="7"/>
      <c r="F1" s="7"/>
      <c r="G1" s="7"/>
      <c r="H1" s="7"/>
      <c r="I1" s="42"/>
      <c r="J1" s="42"/>
      <c r="K1" s="46"/>
      <c r="L1" s="46"/>
      <c r="M1" s="46"/>
      <c r="N1" s="46"/>
    </row>
    <row r="2" spans="1:21" s="6" customFormat="1" ht="18.75" customHeight="1" x14ac:dyDescent="0.3">
      <c r="A2" s="7"/>
      <c r="B2" s="9" t="s">
        <v>3</v>
      </c>
      <c r="C2" s="7"/>
      <c r="D2" s="7"/>
      <c r="E2" s="7"/>
      <c r="F2" s="7"/>
      <c r="G2" s="7"/>
      <c r="H2" s="7"/>
      <c r="I2" s="42"/>
      <c r="J2" s="42"/>
      <c r="K2" s="46"/>
      <c r="L2" s="46"/>
      <c r="M2" s="46"/>
      <c r="N2" s="46"/>
    </row>
    <row r="3" spans="1:21" s="6" customFormat="1" ht="15" customHeight="1" x14ac:dyDescent="0.3">
      <c r="A3" s="7"/>
      <c r="B3" s="8" t="s">
        <v>2</v>
      </c>
      <c r="C3" s="7"/>
      <c r="D3" s="7"/>
      <c r="E3" s="7"/>
      <c r="F3" s="7"/>
      <c r="G3" s="7"/>
      <c r="H3" s="7"/>
      <c r="I3" s="42"/>
      <c r="J3" s="42"/>
      <c r="K3" s="46"/>
      <c r="L3" s="46"/>
      <c r="M3" s="46"/>
      <c r="N3" s="46"/>
    </row>
    <row r="4" spans="1:21" s="6" customFormat="1" ht="4.5" customHeight="1" x14ac:dyDescent="0.3">
      <c r="A4" s="7"/>
      <c r="B4" s="8"/>
      <c r="C4" s="7"/>
      <c r="D4" s="7"/>
      <c r="E4" s="7"/>
      <c r="F4" s="7"/>
      <c r="G4" s="7"/>
      <c r="H4" s="7"/>
      <c r="I4" s="42"/>
      <c r="J4" s="42"/>
      <c r="K4" s="46"/>
      <c r="L4" s="46"/>
      <c r="M4" s="46"/>
      <c r="N4" s="46"/>
    </row>
    <row r="5" spans="1:21" s="4" customFormat="1" ht="21.75" customHeight="1" x14ac:dyDescent="0.3">
      <c r="B5" s="5" t="s">
        <v>1</v>
      </c>
      <c r="I5" s="43"/>
      <c r="J5" s="43"/>
      <c r="K5" s="47"/>
      <c r="L5" s="47"/>
      <c r="M5" s="47"/>
      <c r="N5" s="47"/>
    </row>
    <row r="6" spans="1:21" ht="6.6" customHeight="1" x14ac:dyDescent="0.3"/>
    <row r="7" spans="1:21" ht="19.899999999999999" customHeight="1" x14ac:dyDescent="0.3">
      <c r="J7" s="73" t="s">
        <v>151</v>
      </c>
      <c r="K7" s="73"/>
      <c r="P7" s="73" t="s">
        <v>152</v>
      </c>
    </row>
    <row r="8" spans="1:21" ht="8.4499999999999993" customHeight="1" x14ac:dyDescent="0.3"/>
    <row r="9" spans="1:21" s="2" customFormat="1" ht="18.75" customHeight="1" x14ac:dyDescent="0.3">
      <c r="B9" s="30" t="s">
        <v>69</v>
      </c>
      <c r="C9" s="31"/>
      <c r="E9" s="36" t="s">
        <v>70</v>
      </c>
      <c r="F9" s="37"/>
      <c r="G9" s="38"/>
      <c r="I9" s="44" t="s">
        <v>135</v>
      </c>
      <c r="J9" s="44" t="s">
        <v>136</v>
      </c>
      <c r="K9" s="44" t="s">
        <v>137</v>
      </c>
      <c r="M9" s="44" t="s">
        <v>137</v>
      </c>
      <c r="N9" s="44" t="s">
        <v>150</v>
      </c>
      <c r="P9" s="44" t="s">
        <v>91</v>
      </c>
      <c r="Q9" s="44" t="s">
        <v>87</v>
      </c>
      <c r="R9" s="44" t="s">
        <v>88</v>
      </c>
      <c r="S9" s="44" t="s">
        <v>89</v>
      </c>
      <c r="T9" s="44" t="s">
        <v>90</v>
      </c>
      <c r="U9" s="48" t="s">
        <v>92</v>
      </c>
    </row>
    <row r="10" spans="1:21" s="2" customFormat="1" ht="18.75" customHeight="1" x14ac:dyDescent="0.3">
      <c r="B10" s="32" t="s">
        <v>160</v>
      </c>
      <c r="C10" s="33"/>
      <c r="E10" s="39" t="s">
        <v>71</v>
      </c>
      <c r="G10" s="40"/>
      <c r="I10" s="29" t="s">
        <v>127</v>
      </c>
      <c r="J10" s="29"/>
      <c r="K10" s="29" t="str" cm="1">
        <f t="array" ref="K10:K17">_xlfn.LET(_xlpm.국가번호,_xlfn.TEXTBEFORE(I10:I17," "),
_xlpm.국가,_xlfn.XLOOKUP(_xlpm.국가번호,M10:M15,N10:N15),
_xlpm.국가번호 &amp; _xlpm.국가)</f>
        <v>(+82)한국</v>
      </c>
      <c r="M10" s="29" t="s">
        <v>138</v>
      </c>
      <c r="N10" s="29" t="s">
        <v>139</v>
      </c>
      <c r="P10" s="29" t="s">
        <v>77</v>
      </c>
      <c r="Q10" s="45">
        <v>27</v>
      </c>
      <c r="R10" s="45">
        <v>32</v>
      </c>
      <c r="S10" s="45">
        <v>45</v>
      </c>
      <c r="T10" s="41" t="str">
        <f>IF(_xlfn.LET(_xlpm.Level1,Q10,_xlpm.Level2,R10,_xlpm.Level3,S10,_xlpm.Level1+_xlpm.Level2+_xlpm.Level3
)&gt;=100,"10%보너스 경험치","")</f>
        <v>10%보너스 경험치</v>
      </c>
      <c r="U10" s="2">
        <f>_xlfn.LET(_xlpm.합계,SUM(Q10:S10),IF(_xlpm.합계&gt;=100,_xlpm.합계*1.1,_xlpm.합계))</f>
        <v>114.4</v>
      </c>
    </row>
    <row r="11" spans="1:21" s="2" customFormat="1" ht="18.75" customHeight="1" x14ac:dyDescent="0.3">
      <c r="B11" s="34" t="s">
        <v>161</v>
      </c>
      <c r="C11" s="35"/>
      <c r="E11" s="86" t="s">
        <v>72</v>
      </c>
      <c r="F11" s="87"/>
      <c r="G11" s="88"/>
      <c r="I11" s="29" t="s">
        <v>128</v>
      </c>
      <c r="J11" s="29"/>
      <c r="K11" s="29" t="str">
        <v>(+1)미국</v>
      </c>
      <c r="M11" s="29" t="s">
        <v>140</v>
      </c>
      <c r="N11" s="29" t="s">
        <v>141</v>
      </c>
      <c r="P11" s="29" t="s">
        <v>79</v>
      </c>
      <c r="Q11" s="45">
        <v>20</v>
      </c>
      <c r="R11" s="45">
        <v>30</v>
      </c>
      <c r="S11" s="45">
        <v>44</v>
      </c>
      <c r="T11" s="41" t="str">
        <f t="shared" ref="T11:T17" si="0">IF(_xlfn.LET(_xlpm.Level1,Q11,_xlpm.Level2,R11,_xlpm.Level3,S11,_xlpm.Level1+_xlpm.Level2+_xlpm.Level3
)&gt;=100,"10%보너스 경험치","")</f>
        <v/>
      </c>
      <c r="U11" s="2">
        <f t="shared" ref="U11:U17" si="1">_xlfn.LET(_xlpm.합계,SUM(Q11:S11),IF(_xlpm.합계&gt;=100,_xlpm.합계*1.1,_xlpm.합계))</f>
        <v>94</v>
      </c>
    </row>
    <row r="12" spans="1:21" s="2" customFormat="1" ht="18.600000000000001" customHeight="1" x14ac:dyDescent="0.3">
      <c r="E12" s="89"/>
      <c r="F12" s="90"/>
      <c r="G12" s="91"/>
      <c r="I12" s="29" t="s">
        <v>129</v>
      </c>
      <c r="J12" s="29"/>
      <c r="K12" s="29" t="str">
        <v>(+81)일본</v>
      </c>
      <c r="M12" s="29" t="s">
        <v>142</v>
      </c>
      <c r="N12" s="29" t="s">
        <v>143</v>
      </c>
      <c r="P12" s="29" t="s">
        <v>84</v>
      </c>
      <c r="Q12" s="45">
        <v>37</v>
      </c>
      <c r="R12" s="45">
        <v>39</v>
      </c>
      <c r="S12" s="45">
        <v>23</v>
      </c>
      <c r="T12" s="41" t="str">
        <f t="shared" si="0"/>
        <v/>
      </c>
      <c r="U12" s="2">
        <f t="shared" si="1"/>
        <v>99</v>
      </c>
    </row>
    <row r="13" spans="1:21" s="2" customFormat="1" ht="18.75" customHeight="1" x14ac:dyDescent="0.3">
      <c r="B13" s="81">
        <f>_xlfn.LET(_xlpm.a,1,_xlpm.b,2,_xlpm.c,3,_xlpm.a+_xlpm.b+_xlpm.c)</f>
        <v>6</v>
      </c>
      <c r="C13" s="82"/>
      <c r="F13" s="2">
        <v>10000</v>
      </c>
      <c r="G13" s="2">
        <v>20000</v>
      </c>
      <c r="I13" s="29" t="s">
        <v>130</v>
      </c>
      <c r="J13" s="29"/>
      <c r="K13" s="29" t="str">
        <v>(+86)중국</v>
      </c>
      <c r="M13" s="29" t="s">
        <v>144</v>
      </c>
      <c r="N13" s="29" t="s">
        <v>145</v>
      </c>
      <c r="P13" s="29" t="s">
        <v>80</v>
      </c>
      <c r="Q13" s="45">
        <v>22</v>
      </c>
      <c r="R13" s="45">
        <v>45</v>
      </c>
      <c r="S13" s="45">
        <v>33</v>
      </c>
      <c r="T13" s="41" t="str">
        <f t="shared" si="0"/>
        <v>10%보너스 경험치</v>
      </c>
      <c r="U13" s="2">
        <f t="shared" si="1"/>
        <v>110.00000000000001</v>
      </c>
    </row>
    <row r="14" spans="1:21" s="2" customFormat="1" ht="18.75" customHeight="1" x14ac:dyDescent="0.3">
      <c r="E14" s="83">
        <f>_xlfn.LET(_xlpm.View1,F13,_xlpm.View3,G13,_xlpm.View3*(2+0.2*(_xlpm.View3/_xlpm.View1)+1.8*(_xlpm.View1/_xlpm.View3)+3*(_xlpm.View3/_xlpm.View1)))</f>
        <v>186000</v>
      </c>
      <c r="F14" s="84"/>
      <c r="G14" s="85"/>
      <c r="I14" s="29" t="s">
        <v>131</v>
      </c>
      <c r="J14" s="29"/>
      <c r="K14" s="29" t="str">
        <v>(+49)독일</v>
      </c>
      <c r="M14" s="29" t="s">
        <v>146</v>
      </c>
      <c r="N14" s="29" t="s">
        <v>147</v>
      </c>
      <c r="P14" s="29" t="s">
        <v>85</v>
      </c>
      <c r="Q14" s="45">
        <v>39</v>
      </c>
      <c r="R14" s="45">
        <v>43</v>
      </c>
      <c r="S14" s="45">
        <v>35</v>
      </c>
      <c r="T14" s="41" t="str">
        <f t="shared" si="0"/>
        <v>10%보너스 경험치</v>
      </c>
      <c r="U14" s="2">
        <f t="shared" si="1"/>
        <v>128.70000000000002</v>
      </c>
    </row>
    <row r="15" spans="1:21" s="2" customFormat="1" ht="18.75" customHeight="1" x14ac:dyDescent="0.3">
      <c r="E15" s="2" t="s">
        <v>162</v>
      </c>
      <c r="F15" s="2" t="s">
        <v>163</v>
      </c>
      <c r="I15" s="29" t="s">
        <v>132</v>
      </c>
      <c r="J15" s="29"/>
      <c r="K15" s="29" t="str">
        <v>(+65)싱가포르</v>
      </c>
      <c r="M15" s="29" t="s">
        <v>148</v>
      </c>
      <c r="N15" s="29" t="s">
        <v>149</v>
      </c>
      <c r="P15" s="29" t="s">
        <v>81</v>
      </c>
      <c r="Q15" s="45">
        <v>43</v>
      </c>
      <c r="R15" s="45">
        <v>40</v>
      </c>
      <c r="S15" s="45">
        <v>31</v>
      </c>
      <c r="T15" s="41" t="str">
        <f t="shared" si="0"/>
        <v>10%보너스 경험치</v>
      </c>
      <c r="U15" s="2">
        <f t="shared" si="1"/>
        <v>125.4</v>
      </c>
    </row>
    <row r="16" spans="1:21" s="2" customFormat="1" ht="18.75" customHeight="1" x14ac:dyDescent="0.3">
      <c r="E16" s="2">
        <v>15000</v>
      </c>
      <c r="F16" s="2">
        <v>10000</v>
      </c>
      <c r="I16" s="29" t="s">
        <v>133</v>
      </c>
      <c r="J16" s="29"/>
      <c r="K16" s="29" t="str">
        <v>(+82)한국</v>
      </c>
      <c r="M16" s="3"/>
      <c r="N16" s="3"/>
      <c r="P16" s="29" t="s">
        <v>86</v>
      </c>
      <c r="Q16" s="45">
        <v>20</v>
      </c>
      <c r="R16" s="45">
        <v>43</v>
      </c>
      <c r="S16" s="45">
        <v>28</v>
      </c>
      <c r="T16" s="41" t="str">
        <f t="shared" si="0"/>
        <v/>
      </c>
      <c r="U16" s="2">
        <f t="shared" si="1"/>
        <v>91</v>
      </c>
    </row>
    <row r="17" spans="5:21" s="2" customFormat="1" ht="18.75" customHeight="1" x14ac:dyDescent="0.3">
      <c r="E17" s="2">
        <f>_xlfn.LET(_xlpm.야간수당,E16,_xlpm.주간수당,F16,_xlpm.야간수당+_xlpm.주간수당)</f>
        <v>25000</v>
      </c>
      <c r="I17" s="29" t="s">
        <v>134</v>
      </c>
      <c r="J17" s="29"/>
      <c r="K17" s="29" t="str">
        <v>(+1)미국</v>
      </c>
      <c r="M17" s="10"/>
      <c r="N17" s="10"/>
      <c r="P17" s="29" t="s">
        <v>83</v>
      </c>
      <c r="Q17" s="45">
        <v>22</v>
      </c>
      <c r="R17" s="45">
        <v>40</v>
      </c>
      <c r="S17" s="45">
        <v>36</v>
      </c>
      <c r="T17" s="41" t="str">
        <f t="shared" si="0"/>
        <v/>
      </c>
      <c r="U17" s="2">
        <f t="shared" si="1"/>
        <v>98</v>
      </c>
    </row>
    <row r="18" spans="5:21" s="2" customFormat="1" ht="18.75" customHeight="1" x14ac:dyDescent="0.3">
      <c r="I18" s="3"/>
      <c r="J18" s="3"/>
      <c r="K18" s="3"/>
      <c r="L18" s="3"/>
      <c r="M18" s="10"/>
      <c r="N18" s="10"/>
    </row>
    <row r="19" spans="5:21" ht="18.75" customHeight="1" x14ac:dyDescent="0.3">
      <c r="K19" s="3"/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J34"/>
  <sheetViews>
    <sheetView showGridLines="0" zoomScale="130" zoomScaleNormal="130" workbookViewId="0"/>
  </sheetViews>
  <sheetFormatPr defaultColWidth="9" defaultRowHeight="18.75" customHeight="1" x14ac:dyDescent="0.3"/>
  <cols>
    <col min="1" max="1" width="3.125" style="1" customWidth="1"/>
    <col min="2" max="3" width="10.75" style="1" customWidth="1"/>
    <col min="4" max="4" width="11.125" style="1" bestFit="1" customWidth="1"/>
    <col min="5" max="5" width="8.25" style="1" customWidth="1"/>
    <col min="6" max="6" width="9.5" style="3" customWidth="1"/>
    <col min="7" max="7" width="24.25" style="3" customWidth="1"/>
    <col min="8" max="8" width="12.625" style="1" customWidth="1"/>
    <col min="9" max="9" width="9" style="1" customWidth="1"/>
    <col min="10" max="16384" width="9" style="1"/>
  </cols>
  <sheetData>
    <row r="1" spans="1:10" s="6" customFormat="1" ht="6.75" customHeight="1" x14ac:dyDescent="0.3">
      <c r="A1" s="7"/>
      <c r="B1" s="7"/>
      <c r="C1" s="7"/>
      <c r="D1" s="7"/>
      <c r="E1" s="7"/>
      <c r="F1" s="42"/>
      <c r="G1" s="42"/>
      <c r="H1" s="7"/>
      <c r="I1" s="7"/>
    </row>
    <row r="2" spans="1:10" s="6" customFormat="1" ht="18.75" customHeight="1" x14ac:dyDescent="0.3">
      <c r="A2" s="7"/>
      <c r="B2" s="9" t="s">
        <v>9</v>
      </c>
      <c r="C2" s="7"/>
      <c r="D2" s="7"/>
      <c r="E2" s="7"/>
      <c r="F2" s="42"/>
      <c r="G2" s="42"/>
      <c r="H2" s="7"/>
      <c r="I2" s="7"/>
    </row>
    <row r="3" spans="1:10" s="6" customFormat="1" ht="15" customHeight="1" x14ac:dyDescent="0.3">
      <c r="A3" s="7"/>
      <c r="B3" s="8" t="s">
        <v>8</v>
      </c>
      <c r="C3" s="7"/>
      <c r="D3" s="7"/>
      <c r="E3" s="7"/>
      <c r="F3" s="97"/>
      <c r="H3" s="7"/>
      <c r="I3" s="7"/>
    </row>
    <row r="4" spans="1:10" s="6" customFormat="1" ht="4.5" customHeight="1" x14ac:dyDescent="0.3">
      <c r="A4" s="7"/>
      <c r="B4" s="8"/>
      <c r="C4" s="7"/>
      <c r="D4" s="7"/>
      <c r="E4" s="7"/>
      <c r="F4" s="42"/>
      <c r="G4" s="42"/>
      <c r="H4" s="7"/>
      <c r="I4" s="7"/>
    </row>
    <row r="5" spans="1:10" s="4" customFormat="1" ht="21.75" customHeight="1" x14ac:dyDescent="0.3">
      <c r="B5" s="5" t="s">
        <v>7</v>
      </c>
      <c r="F5" s="43"/>
      <c r="G5" s="4" t="s">
        <v>164</v>
      </c>
    </row>
    <row r="6" spans="1:10" ht="12" customHeight="1" x14ac:dyDescent="0.3">
      <c r="G6" s="98" t="s">
        <v>165</v>
      </c>
    </row>
    <row r="7" spans="1:10" ht="19.899999999999999" customHeight="1" x14ac:dyDescent="0.3">
      <c r="G7" s="49" t="s">
        <v>158</v>
      </c>
    </row>
    <row r="8" spans="1:10" ht="9" customHeight="1" x14ac:dyDescent="0.3"/>
    <row r="9" spans="1:10" ht="18.75" customHeight="1" x14ac:dyDescent="0.3">
      <c r="B9" s="44" t="s">
        <v>6</v>
      </c>
      <c r="C9" s="44" t="s">
        <v>5</v>
      </c>
      <c r="D9" s="44" t="s">
        <v>4</v>
      </c>
      <c r="F9" s="44" t="s">
        <v>66</v>
      </c>
      <c r="G9" s="44" t="s">
        <v>67</v>
      </c>
      <c r="H9" s="44" t="s">
        <v>68</v>
      </c>
    </row>
    <row r="10" spans="1:10" ht="18.75" customHeight="1" x14ac:dyDescent="0.3">
      <c r="B10" s="50">
        <v>1</v>
      </c>
      <c r="C10" s="50">
        <v>2</v>
      </c>
      <c r="D10" s="50" cm="1">
        <f t="array" ref="D10">MYSUM(B10,C10)</f>
        <v>3</v>
      </c>
      <c r="F10" s="29" t="s">
        <v>77</v>
      </c>
      <c r="G10" s="29" t="s">
        <v>73</v>
      </c>
      <c r="H10" s="29" t="str" cm="1">
        <f t="array" ref="H10:H16">FINDGENDER(G10:G16)</f>
        <v>남성</v>
      </c>
      <c r="J10" s="1" t="s">
        <v>168</v>
      </c>
    </row>
    <row r="11" spans="1:10" ht="18.75" customHeight="1" x14ac:dyDescent="0.3">
      <c r="B11" s="51">
        <v>8</v>
      </c>
      <c r="C11" s="51">
        <v>9</v>
      </c>
      <c r="D11" s="50" cm="1">
        <f t="array" ref="D11">MYSUM(B11,C11)</f>
        <v>17</v>
      </c>
      <c r="F11" s="29" t="s">
        <v>79</v>
      </c>
      <c r="G11" s="29" t="s">
        <v>157</v>
      </c>
      <c r="H11" s="29" t="str">
        <v>남성</v>
      </c>
    </row>
    <row r="12" spans="1:10" ht="18.75" customHeight="1" x14ac:dyDescent="0.3">
      <c r="B12" s="50">
        <v>4</v>
      </c>
      <c r="C12" s="50">
        <v>10</v>
      </c>
      <c r="D12" s="50" cm="1">
        <f t="array" ref="D12">MYSUM(B12,C12)</f>
        <v>14</v>
      </c>
      <c r="F12" s="29" t="s">
        <v>78</v>
      </c>
      <c r="G12" s="29" t="s">
        <v>74</v>
      </c>
      <c r="H12" s="29" t="str">
        <v>여성</v>
      </c>
    </row>
    <row r="13" spans="1:10" ht="18.75" customHeight="1" x14ac:dyDescent="0.3">
      <c r="B13" s="51">
        <v>7</v>
      </c>
      <c r="C13" s="51">
        <v>10</v>
      </c>
      <c r="D13" s="50" cm="1">
        <f t="array" ref="D13">MYSUM(B13,C13)</f>
        <v>17</v>
      </c>
      <c r="F13" s="29" t="s">
        <v>80</v>
      </c>
      <c r="G13" s="29" t="s">
        <v>155</v>
      </c>
      <c r="H13" s="29" t="str">
        <v>여성</v>
      </c>
    </row>
    <row r="14" spans="1:10" ht="18.75" customHeight="1" x14ac:dyDescent="0.3">
      <c r="B14" s="50">
        <v>1</v>
      </c>
      <c r="C14" s="50">
        <v>10</v>
      </c>
      <c r="D14" s="50" cm="1">
        <f t="array" ref="D14">MYSUM(B14,C14)</f>
        <v>11</v>
      </c>
      <c r="F14" s="29" t="s">
        <v>82</v>
      </c>
      <c r="G14" s="29" t="s">
        <v>75</v>
      </c>
      <c r="H14" s="29" t="str">
        <v>여성</v>
      </c>
    </row>
    <row r="15" spans="1:10" ht="18.75" customHeight="1" x14ac:dyDescent="0.3">
      <c r="F15" s="29" t="s">
        <v>81</v>
      </c>
      <c r="G15" s="29" t="s">
        <v>156</v>
      </c>
      <c r="H15" s="29" t="str">
        <v>남성</v>
      </c>
    </row>
    <row r="16" spans="1:10" ht="18.75" customHeight="1" x14ac:dyDescent="0.3">
      <c r="F16" s="29" t="s">
        <v>83</v>
      </c>
      <c r="G16" s="29" t="s">
        <v>76</v>
      </c>
      <c r="H16" s="29" t="str">
        <v>남성</v>
      </c>
    </row>
    <row r="17" spans="2:8" ht="18.75" customHeight="1" x14ac:dyDescent="0.3">
      <c r="B17" s="44" t="s">
        <v>153</v>
      </c>
      <c r="C17" s="44" t="s">
        <v>154</v>
      </c>
    </row>
    <row r="18" spans="2:8" ht="18.75" customHeight="1" x14ac:dyDescent="0.3">
      <c r="B18" s="74">
        <v>2</v>
      </c>
      <c r="C18" s="74" cm="1">
        <f t="array" ref="C18">SQ(3)</f>
        <v>9</v>
      </c>
      <c r="D18" s="1" t="s">
        <v>166</v>
      </c>
    </row>
    <row r="19" spans="2:8" ht="18.75" customHeight="1" x14ac:dyDescent="0.3">
      <c r="B19" s="74">
        <v>7</v>
      </c>
      <c r="C19" s="74"/>
      <c r="D19" s="1" t="s">
        <v>167</v>
      </c>
    </row>
    <row r="20" spans="2:8" ht="18.75" customHeight="1" x14ac:dyDescent="0.3">
      <c r="B20" s="74">
        <v>9</v>
      </c>
      <c r="C20" s="74"/>
      <c r="F20" s="71"/>
      <c r="G20" s="71"/>
    </row>
    <row r="21" spans="2:8" ht="18.75" customHeight="1" x14ac:dyDescent="0.3">
      <c r="F21" s="72"/>
      <c r="G21" s="72"/>
      <c r="H21" s="72"/>
    </row>
    <row r="22" spans="2:8" ht="18.75" customHeight="1" x14ac:dyDescent="0.3">
      <c r="F22" s="72"/>
      <c r="G22" s="72"/>
      <c r="H22" s="72"/>
    </row>
    <row r="23" spans="2:8" ht="18.75" customHeight="1" x14ac:dyDescent="0.3">
      <c r="F23" s="72"/>
      <c r="G23" s="72"/>
      <c r="H23" s="72"/>
    </row>
    <row r="24" spans="2:8" ht="18.75" customHeight="1" x14ac:dyDescent="0.3">
      <c r="F24" s="72"/>
      <c r="G24" s="72"/>
      <c r="H24" s="72"/>
    </row>
    <row r="25" spans="2:8" ht="18.75" customHeight="1" x14ac:dyDescent="0.3">
      <c r="F25" s="72"/>
      <c r="G25" s="72"/>
      <c r="H25" s="72"/>
    </row>
    <row r="26" spans="2:8" ht="18.75" customHeight="1" x14ac:dyDescent="0.3">
      <c r="F26" s="72"/>
      <c r="G26" s="72"/>
      <c r="H26" s="72"/>
    </row>
    <row r="27" spans="2:8" ht="18.75" customHeight="1" x14ac:dyDescent="0.3">
      <c r="F27" s="72"/>
      <c r="G27" s="72"/>
      <c r="H27" s="72"/>
    </row>
    <row r="28" spans="2:8" ht="18.75" customHeight="1" x14ac:dyDescent="0.3">
      <c r="F28" s="72"/>
      <c r="G28" s="72"/>
      <c r="H28" s="72"/>
    </row>
    <row r="29" spans="2:8" ht="18.75" customHeight="1" x14ac:dyDescent="0.3">
      <c r="F29" s="72"/>
      <c r="G29" s="72"/>
      <c r="H29" s="72"/>
    </row>
    <row r="30" spans="2:8" ht="18.75" customHeight="1" x14ac:dyDescent="0.3">
      <c r="F30" s="72"/>
      <c r="G30" s="72"/>
      <c r="H30" s="72"/>
    </row>
    <row r="31" spans="2:8" ht="18.75" customHeight="1" x14ac:dyDescent="0.3">
      <c r="F31" s="72"/>
      <c r="G31" s="72"/>
      <c r="H31" s="72"/>
    </row>
    <row r="32" spans="2:8" ht="18.75" customHeight="1" x14ac:dyDescent="0.3">
      <c r="F32" s="72"/>
      <c r="G32" s="72"/>
      <c r="H32" s="72"/>
    </row>
    <row r="33" spans="6:8" ht="18.75" customHeight="1" x14ac:dyDescent="0.3">
      <c r="F33" s="72"/>
      <c r="G33" s="72"/>
      <c r="H33" s="72"/>
    </row>
    <row r="34" spans="6:8" ht="18.75" customHeight="1" x14ac:dyDescent="0.3">
      <c r="F34" s="72"/>
      <c r="G34" s="72"/>
      <c r="H34" s="72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18"/>
  <sheetViews>
    <sheetView showGridLines="0" zoomScale="130" zoomScaleNormal="130" workbookViewId="0"/>
  </sheetViews>
  <sheetFormatPr defaultColWidth="9" defaultRowHeight="18.75" customHeight="1" x14ac:dyDescent="0.3"/>
  <cols>
    <col min="1" max="1" width="3.125" style="1" customWidth="1"/>
    <col min="2" max="2" width="21.5" style="1" customWidth="1"/>
    <col min="3" max="3" width="18.125" style="54" bestFit="1" customWidth="1"/>
    <col min="4" max="4" width="27.625" style="1" customWidth="1"/>
    <col min="5" max="5" width="4.375" style="1" customWidth="1"/>
    <col min="6" max="6" width="14.875" style="3" customWidth="1"/>
    <col min="7" max="7" width="23.125" style="1" customWidth="1"/>
    <col min="8" max="16384" width="9" style="1"/>
  </cols>
  <sheetData>
    <row r="1" spans="1:7" s="6" customFormat="1" ht="6.75" customHeight="1" x14ac:dyDescent="0.3">
      <c r="A1" s="7"/>
      <c r="B1" s="7"/>
      <c r="C1" s="52"/>
      <c r="F1" s="58"/>
    </row>
    <row r="2" spans="1:7" s="6" customFormat="1" ht="18.75" customHeight="1" x14ac:dyDescent="0.3">
      <c r="A2" s="7"/>
      <c r="B2" s="9" t="s">
        <v>12</v>
      </c>
      <c r="C2" s="52"/>
      <c r="F2" s="58"/>
    </row>
    <row r="3" spans="1:7" s="6" customFormat="1" ht="15" customHeight="1" x14ac:dyDescent="0.3">
      <c r="A3" s="7"/>
      <c r="B3" s="8" t="s">
        <v>11</v>
      </c>
      <c r="C3" s="52"/>
      <c r="F3" s="58"/>
    </row>
    <row r="4" spans="1:7" s="6" customFormat="1" ht="4.5" customHeight="1" x14ac:dyDescent="0.3">
      <c r="A4" s="7"/>
      <c r="B4" s="8"/>
      <c r="C4" s="52"/>
      <c r="F4" s="58"/>
    </row>
    <row r="5" spans="1:7" s="4" customFormat="1" ht="21.75" customHeight="1" x14ac:dyDescent="0.3">
      <c r="B5" s="5" t="s">
        <v>10</v>
      </c>
      <c r="C5" s="53"/>
      <c r="F5" s="43"/>
    </row>
    <row r="6" spans="1:7" ht="9.6" customHeight="1" x14ac:dyDescent="0.3"/>
    <row r="7" spans="1:7" ht="19.899999999999999" customHeight="1" x14ac:dyDescent="0.3">
      <c r="G7" s="61" t="s">
        <v>108</v>
      </c>
    </row>
    <row r="8" spans="1:7" ht="10.9" customHeight="1" x14ac:dyDescent="0.3"/>
    <row r="9" spans="1:7" s="10" customFormat="1" ht="18.600000000000001" customHeight="1" x14ac:dyDescent="0.3">
      <c r="B9" s="12" t="s">
        <v>93</v>
      </c>
      <c r="C9" s="12" t="s">
        <v>94</v>
      </c>
      <c r="D9" s="12" t="s">
        <v>97</v>
      </c>
      <c r="F9" s="55" t="s">
        <v>103</v>
      </c>
      <c r="G9" s="12" t="s">
        <v>104</v>
      </c>
    </row>
    <row r="10" spans="1:7" ht="18.600000000000001" customHeight="1" x14ac:dyDescent="0.3">
      <c r="B10" s="11" t="s">
        <v>95</v>
      </c>
      <c r="C10" s="11">
        <v>45752</v>
      </c>
      <c r="D10" s="11" t="str">
        <f>B10&amp;"("&amp;TEXT(C10,"yyyy-mm-dd(aaa)")&amp;")"</f>
        <v>여의도 벚꽃축제(2025-04-05(토))</v>
      </c>
      <c r="F10" s="56">
        <v>1069349805</v>
      </c>
      <c r="G10" s="11" t="str" cm="1">
        <f t="array" ref="G10:G15">phoneNo(F10:F15)</f>
        <v>010-6934-9805</v>
      </c>
    </row>
    <row r="11" spans="1:7" ht="18.600000000000001" customHeight="1" x14ac:dyDescent="0.3">
      <c r="B11" s="11" t="s">
        <v>96</v>
      </c>
      <c r="C11" s="11">
        <v>45839</v>
      </c>
      <c r="D11" s="11" t="str">
        <f>B11&amp;"("&amp;TEXT(C11,"yyyy-mm-dd(aaa)")&amp;")"</f>
        <v>남산 한옥마을 축제(2025-07-01(화))</v>
      </c>
      <c r="F11" s="57" t="s">
        <v>105</v>
      </c>
      <c r="G11" s="11" t="str">
        <v>010-1640-8090</v>
      </c>
    </row>
    <row r="12" spans="1:7" ht="18.600000000000001" customHeight="1" x14ac:dyDescent="0.3">
      <c r="F12" s="41">
        <v>1088824767</v>
      </c>
      <c r="G12" s="11" t="str">
        <v>010-8882-4767</v>
      </c>
    </row>
    <row r="13" spans="1:7" ht="18.600000000000001" customHeight="1" x14ac:dyDescent="0.3">
      <c r="B13" s="12" t="s">
        <v>98</v>
      </c>
      <c r="C13" s="12" t="s">
        <v>99</v>
      </c>
      <c r="D13" s="12" t="s">
        <v>102</v>
      </c>
      <c r="F13" s="41" t="s">
        <v>106</v>
      </c>
      <c r="G13" s="11" t="str">
        <v>010-1525-9752</v>
      </c>
    </row>
    <row r="14" spans="1:7" ht="18.75" customHeight="1" x14ac:dyDescent="0.3">
      <c r="B14" s="11" t="s">
        <v>101</v>
      </c>
      <c r="C14" s="99">
        <v>374000</v>
      </c>
      <c r="D14" s="11" t="str">
        <f>B14&amp;"("&amp;TEXT(C14,"#,##0원")&amp;")"</f>
        <v>에어팟 프로 2(374,000원)</v>
      </c>
      <c r="F14" s="60">
        <v>1034277676</v>
      </c>
      <c r="G14" s="11" t="str">
        <v>010-3427-7676</v>
      </c>
    </row>
    <row r="15" spans="1:7" ht="18.75" customHeight="1" x14ac:dyDescent="0.3">
      <c r="B15" s="11" t="s">
        <v>100</v>
      </c>
      <c r="C15" s="99">
        <v>32000</v>
      </c>
      <c r="D15" s="11" t="str">
        <f>B15&amp;"("&amp;TEXT(C15,"#,##0원")&amp;")"</f>
        <v>아이폰 케이스(32,000원)</v>
      </c>
      <c r="F15" s="60" t="s">
        <v>107</v>
      </c>
      <c r="G15" s="11" t="str">
        <v>010-9391-6819</v>
      </c>
    </row>
    <row r="16" spans="1:7" ht="18.75" customHeight="1" x14ac:dyDescent="0.3">
      <c r="C16" s="1"/>
    </row>
    <row r="18" spans="3:3" ht="18.75" customHeight="1" x14ac:dyDescent="0.3">
      <c r="C18" s="54" t="s">
        <v>169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R37"/>
  <sheetViews>
    <sheetView showGridLines="0" topLeftCell="A6" zoomScale="115" zoomScaleNormal="115" workbookViewId="0">
      <selection activeCell="J21" sqref="J21"/>
    </sheetView>
  </sheetViews>
  <sheetFormatPr defaultColWidth="9" defaultRowHeight="18.75" customHeight="1" x14ac:dyDescent="0.3"/>
  <cols>
    <col min="1" max="1" width="3.125" style="1" customWidth="1"/>
    <col min="2" max="2" width="25.75" style="1" customWidth="1"/>
    <col min="3" max="8" width="10.875" style="1" customWidth="1"/>
    <col min="9" max="9" width="8.875" style="1" customWidth="1"/>
    <col min="10" max="10" width="50.25" style="64" customWidth="1"/>
    <col min="11" max="11" width="4.375" style="1" customWidth="1"/>
    <col min="12" max="12" width="18.25" style="1" customWidth="1"/>
    <col min="13" max="13" width="17.25" style="1" bestFit="1" customWidth="1"/>
    <col min="14" max="16384" width="9" style="1"/>
  </cols>
  <sheetData>
    <row r="1" spans="1:18" s="6" customFormat="1" ht="6.75" customHeight="1" x14ac:dyDescent="0.3">
      <c r="A1" s="7"/>
      <c r="B1" s="7"/>
      <c r="C1" s="7"/>
      <c r="D1" s="7"/>
      <c r="E1" s="7"/>
      <c r="F1" s="7"/>
      <c r="G1" s="7"/>
      <c r="H1" s="7"/>
      <c r="I1" s="7"/>
      <c r="J1" s="62"/>
      <c r="K1" s="7"/>
      <c r="L1" s="7"/>
      <c r="M1" s="7"/>
    </row>
    <row r="2" spans="1:18" s="6" customFormat="1" ht="18.75" customHeight="1" x14ac:dyDescent="0.3">
      <c r="A2" s="7"/>
      <c r="B2" s="9" t="s">
        <v>21</v>
      </c>
      <c r="C2" s="7"/>
      <c r="D2" s="7" t="s">
        <v>170</v>
      </c>
      <c r="E2" s="7"/>
      <c r="F2" s="7"/>
      <c r="G2" s="7"/>
      <c r="H2" s="7"/>
      <c r="I2" s="7"/>
      <c r="J2" s="62"/>
      <c r="K2" s="7"/>
      <c r="L2" s="7"/>
      <c r="M2" s="7"/>
    </row>
    <row r="3" spans="1:18" s="6" customFormat="1" ht="15" customHeight="1" x14ac:dyDescent="0.3">
      <c r="A3" s="7"/>
      <c r="B3" s="8" t="s">
        <v>20</v>
      </c>
      <c r="C3" s="7"/>
      <c r="D3" s="7"/>
      <c r="E3" s="7"/>
      <c r="F3" s="7"/>
      <c r="G3" s="7"/>
      <c r="H3" s="7"/>
      <c r="I3" s="7"/>
      <c r="J3" s="62"/>
      <c r="K3" s="7"/>
      <c r="L3" s="7"/>
      <c r="M3" s="7"/>
    </row>
    <row r="4" spans="1:18" s="6" customFormat="1" ht="4.5" customHeight="1" x14ac:dyDescent="0.3">
      <c r="A4" s="7"/>
      <c r="B4" s="8"/>
      <c r="C4" s="7"/>
      <c r="D4" s="7"/>
      <c r="E4" s="7"/>
      <c r="F4" s="7"/>
      <c r="G4" s="7"/>
      <c r="H4" s="7"/>
      <c r="I4" s="7"/>
      <c r="J4" s="62"/>
      <c r="K4" s="7"/>
      <c r="L4" s="7"/>
      <c r="M4" s="7"/>
    </row>
    <row r="5" spans="1:18" s="4" customFormat="1" ht="21.75" customHeight="1" x14ac:dyDescent="0.3">
      <c r="B5" s="5" t="s">
        <v>19</v>
      </c>
      <c r="J5" s="63"/>
    </row>
    <row r="6" spans="1:18" ht="12" customHeight="1" x14ac:dyDescent="0.3"/>
    <row r="7" spans="1:18" ht="18.600000000000001" customHeight="1" x14ac:dyDescent="0.3">
      <c r="L7" s="1" t="s">
        <v>176</v>
      </c>
      <c r="R7" s="1" t="s">
        <v>177</v>
      </c>
    </row>
    <row r="8" spans="1:18" ht="9" customHeight="1" x14ac:dyDescent="0.3"/>
    <row r="9" spans="1:18" ht="23.45" customHeight="1" x14ac:dyDescent="0.3">
      <c r="B9" s="101" t="s">
        <v>18</v>
      </c>
      <c r="C9" s="102" t="s">
        <v>17</v>
      </c>
      <c r="D9" s="102"/>
      <c r="E9" s="102"/>
      <c r="F9" s="100"/>
      <c r="G9" s="100"/>
      <c r="H9" s="100"/>
      <c r="J9" s="28" t="s">
        <v>113</v>
      </c>
      <c r="L9" s="28" t="s">
        <v>114</v>
      </c>
      <c r="M9" s="28" t="s">
        <v>0</v>
      </c>
      <c r="P9" s="1" t="s">
        <v>178</v>
      </c>
    </row>
    <row r="10" spans="1:18" ht="23.45" customHeight="1" x14ac:dyDescent="0.3">
      <c r="B10" s="103" t="s">
        <v>173</v>
      </c>
      <c r="C10" s="104" t="str" cm="1">
        <f t="array" ref="C10:F16">IFERROR(_xlfn.TEXTSPLIT(_xlfn.TEXTJOIN("/",,B10:B16),"&gt;","/"),"")</f>
        <v>의류</v>
      </c>
      <c r="D10" s="103" t="str">
        <v>여성의류</v>
      </c>
      <c r="E10" s="103" t="str">
        <v>드레스</v>
      </c>
      <c r="F10" s="103" t="str">
        <v>실크드레스</v>
      </c>
      <c r="G10" s="103"/>
      <c r="H10" s="103"/>
      <c r="J10" s="65" t="s">
        <v>109</v>
      </c>
      <c r="L10" s="106" t="str" cm="1">
        <f t="array" ref="L10:M25">_xlfn._xlws.SORT(IFERROR(_xlfn.TEXTSPLIT(_xlfn.TEXTJOIN("/",,J10:J15),":","/")*1,_xlfn.TEXTSPLIT(_xlfn.TEXTJOIN("/",,J10:J15),":","/")),2,-1)</f>
        <v>된장찌개</v>
      </c>
      <c r="M10" s="105">
        <v>165700</v>
      </c>
      <c r="P10" s="1" t="s">
        <v>179</v>
      </c>
    </row>
    <row r="11" spans="1:18" ht="23.45" customHeight="1" x14ac:dyDescent="0.3">
      <c r="B11" s="103" t="s">
        <v>174</v>
      </c>
      <c r="C11" s="103" t="str">
        <v>의류</v>
      </c>
      <c r="D11" s="103" t="str">
        <v>남성의류</v>
      </c>
      <c r="E11" s="103" t="str">
        <v>바지</v>
      </c>
      <c r="F11" s="103" t="str">
        <v>청바지</v>
      </c>
      <c r="G11" s="103"/>
      <c r="H11" s="103"/>
      <c r="J11" s="65" t="s">
        <v>110</v>
      </c>
      <c r="L11" s="59" t="str">
        <v>육회</v>
      </c>
      <c r="M11" s="105">
        <v>144100</v>
      </c>
      <c r="O11" s="107"/>
      <c r="P11" s="108" t="s">
        <v>180</v>
      </c>
    </row>
    <row r="12" spans="1:18" ht="23.45" customHeight="1" x14ac:dyDescent="0.3">
      <c r="B12" s="103" t="s">
        <v>16</v>
      </c>
      <c r="C12" s="103" t="str">
        <v>가전제품</v>
      </c>
      <c r="D12" s="103" t="str">
        <v>주방가전</v>
      </c>
      <c r="E12" s="103" t="str">
        <v>믹서기</v>
      </c>
      <c r="F12" s="103" t="str">
        <v/>
      </c>
      <c r="G12" s="103"/>
      <c r="H12" s="103"/>
      <c r="J12" s="65" t="s">
        <v>111</v>
      </c>
      <c r="L12" s="59" t="str">
        <v>해물파전</v>
      </c>
      <c r="M12" s="105">
        <v>79000</v>
      </c>
      <c r="P12" s="1" t="s">
        <v>181</v>
      </c>
    </row>
    <row r="13" spans="1:18" ht="23.45" customHeight="1" x14ac:dyDescent="0.3">
      <c r="B13" s="103" t="s">
        <v>15</v>
      </c>
      <c r="C13" s="103" t="str">
        <v>가구</v>
      </c>
      <c r="D13" s="103" t="str">
        <v>침실가구</v>
      </c>
      <c r="E13" s="103" t="str">
        <v>매트리스</v>
      </c>
      <c r="F13" s="103" t="str">
        <v/>
      </c>
      <c r="G13" s="103"/>
      <c r="H13" s="103"/>
      <c r="J13" s="65" t="s">
        <v>112</v>
      </c>
      <c r="L13" s="59" t="str">
        <v>파전</v>
      </c>
      <c r="M13" s="105">
        <v>74000</v>
      </c>
    </row>
    <row r="14" spans="1:18" ht="23.45" customHeight="1" x14ac:dyDescent="0.3">
      <c r="B14" s="103" t="s">
        <v>14</v>
      </c>
      <c r="C14" s="103" t="str">
        <v>전자제품</v>
      </c>
      <c r="D14" s="103" t="str">
        <v>오디오</v>
      </c>
      <c r="E14" s="103" t="str">
        <v>이어폰</v>
      </c>
      <c r="F14" s="103" t="str">
        <v/>
      </c>
      <c r="G14" s="103"/>
      <c r="H14" s="103"/>
      <c r="J14" s="65" t="s">
        <v>175</v>
      </c>
      <c r="L14" s="59" t="str">
        <v>떡볶이</v>
      </c>
      <c r="M14" s="105">
        <v>54000</v>
      </c>
    </row>
    <row r="15" spans="1:18" ht="23.45" customHeight="1" x14ac:dyDescent="0.3">
      <c r="B15" s="103" t="s">
        <v>13</v>
      </c>
      <c r="C15" s="103" t="str">
        <v>도서</v>
      </c>
      <c r="D15" s="103" t="str">
        <v>소설</v>
      </c>
      <c r="E15" s="103" t="str">
        <v>로맨스</v>
      </c>
      <c r="F15" s="103" t="str">
        <v/>
      </c>
      <c r="G15" s="103"/>
      <c r="H15" s="103"/>
      <c r="J15" s="65"/>
      <c r="L15" s="59" t="str">
        <v>간장게장</v>
      </c>
      <c r="M15" s="105">
        <v>50000</v>
      </c>
    </row>
    <row r="16" spans="1:18" ht="23.45" customHeight="1" x14ac:dyDescent="0.3">
      <c r="B16" s="2" t="s">
        <v>172</v>
      </c>
      <c r="C16" s="103" t="str">
        <v>전자기기</v>
      </c>
      <c r="D16" s="103" t="str">
        <v>휴대폰</v>
      </c>
      <c r="E16" s="103" t="str">
        <v>갤럭시</v>
      </c>
      <c r="F16" s="103" t="str">
        <v/>
      </c>
      <c r="G16" s="103"/>
      <c r="H16" s="103"/>
      <c r="L16" s="59" t="str">
        <v>잡채</v>
      </c>
      <c r="M16" s="105">
        <v>49700</v>
      </c>
    </row>
    <row r="17" spans="2:13" ht="23.45" customHeight="1" x14ac:dyDescent="0.3">
      <c r="B17" s="2"/>
      <c r="C17" s="2"/>
      <c r="D17" s="2"/>
      <c r="E17" s="2"/>
      <c r="F17" s="2"/>
      <c r="G17" s="2"/>
      <c r="H17" s="2"/>
      <c r="L17" s="59" t="str">
        <v>육회</v>
      </c>
      <c r="M17" s="105">
        <v>45500</v>
      </c>
    </row>
    <row r="18" spans="2:13" ht="23.45" customHeight="1" x14ac:dyDescent="0.3">
      <c r="C18" s="1" t="s">
        <v>171</v>
      </c>
      <c r="L18" s="59" t="str">
        <v>된장찌개</v>
      </c>
      <c r="M18" s="105">
        <v>44100</v>
      </c>
    </row>
    <row r="19" spans="2:13" ht="23.45" customHeight="1" x14ac:dyDescent="0.3">
      <c r="L19" s="59" t="str">
        <v>순두부찌개</v>
      </c>
      <c r="M19" s="105">
        <v>39000</v>
      </c>
    </row>
    <row r="20" spans="2:13" ht="23.45" customHeight="1" x14ac:dyDescent="0.3">
      <c r="L20" s="59" t="str">
        <v>양념치킨</v>
      </c>
      <c r="M20" s="105">
        <v>38500</v>
      </c>
    </row>
    <row r="21" spans="2:13" ht="23.45" customHeight="1" x14ac:dyDescent="0.3">
      <c r="L21" s="59" t="str">
        <v>삼계탕</v>
      </c>
      <c r="M21" s="105">
        <v>37100</v>
      </c>
    </row>
    <row r="22" spans="2:13" ht="23.45" customHeight="1" x14ac:dyDescent="0.3">
      <c r="L22" s="59" t="str">
        <v>부대찌개</v>
      </c>
      <c r="M22" s="105">
        <v>33000</v>
      </c>
    </row>
    <row r="23" spans="2:13" ht="23.45" customHeight="1" x14ac:dyDescent="0.3">
      <c r="L23" s="59" t="str">
        <v>찜닭</v>
      </c>
      <c r="M23" s="105">
        <v>17400</v>
      </c>
    </row>
    <row r="24" spans="2:13" ht="23.45" customHeight="1" x14ac:dyDescent="0.3">
      <c r="L24" s="59" t="str">
        <v>불고기</v>
      </c>
      <c r="M24" s="105">
        <v>14200</v>
      </c>
    </row>
    <row r="25" spans="2:13" ht="23.45" customHeight="1" x14ac:dyDescent="0.3">
      <c r="L25" s="59" t="str">
        <v>된장찌개</v>
      </c>
      <c r="M25" s="105">
        <v>8000</v>
      </c>
    </row>
    <row r="26" spans="2:13" ht="23.45" customHeight="1" x14ac:dyDescent="0.3">
      <c r="L26" s="59"/>
      <c r="M26" s="59"/>
    </row>
    <row r="27" spans="2:13" ht="23.45" customHeight="1" x14ac:dyDescent="0.3">
      <c r="L27" s="59"/>
      <c r="M27" s="59"/>
    </row>
    <row r="28" spans="2:13" ht="23.45" customHeight="1" x14ac:dyDescent="0.3">
      <c r="L28" s="59"/>
      <c r="M28" s="59"/>
    </row>
    <row r="29" spans="2:13" ht="23.45" customHeight="1" x14ac:dyDescent="0.3">
      <c r="L29" s="59"/>
      <c r="M29" s="59"/>
    </row>
    <row r="30" spans="2:13" ht="23.45" customHeight="1" x14ac:dyDescent="0.3">
      <c r="L30" s="59"/>
      <c r="M30" s="59"/>
    </row>
    <row r="31" spans="2:13" ht="23.45" customHeight="1" x14ac:dyDescent="0.3">
      <c r="L31" s="59"/>
      <c r="M31" s="59"/>
    </row>
    <row r="32" spans="2:13" ht="23.45" customHeight="1" x14ac:dyDescent="0.3">
      <c r="L32" s="59"/>
      <c r="M32" s="59"/>
    </row>
    <row r="33" spans="12:13" ht="23.45" customHeight="1" x14ac:dyDescent="0.3">
      <c r="L33" s="59"/>
      <c r="M33" s="59"/>
    </row>
    <row r="34" spans="12:13" ht="23.45" customHeight="1" x14ac:dyDescent="0.3"/>
    <row r="35" spans="12:13" ht="23.45" customHeight="1" x14ac:dyDescent="0.3"/>
    <row r="36" spans="12:13" ht="23.45" customHeight="1" x14ac:dyDescent="0.3"/>
    <row r="37" spans="12:13" ht="23.45" customHeight="1" x14ac:dyDescent="0.3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79"/>
  <sheetViews>
    <sheetView showGridLines="0" tabSelected="1" zoomScale="130" zoomScaleNormal="130" workbookViewId="0"/>
  </sheetViews>
  <sheetFormatPr defaultColWidth="9" defaultRowHeight="18.75" customHeight="1" x14ac:dyDescent="0.3"/>
  <cols>
    <col min="1" max="1" width="3.125" style="1" customWidth="1"/>
    <col min="2" max="2" width="25.75" style="1" customWidth="1"/>
    <col min="3" max="3" width="11.75" style="1" customWidth="1"/>
    <col min="4" max="4" width="8.875" style="1" customWidth="1"/>
    <col min="5" max="5" width="5.625" style="1" customWidth="1"/>
    <col min="6" max="6" width="66.5" style="2" customWidth="1"/>
    <col min="7" max="7" width="10.75" style="64" customWidth="1"/>
    <col min="8" max="10" width="18.125" style="1" customWidth="1"/>
    <col min="11" max="16384" width="9" style="1"/>
  </cols>
  <sheetData>
    <row r="1" spans="1:10" s="6" customFormat="1" ht="6.75" customHeight="1" x14ac:dyDescent="0.3">
      <c r="A1" s="7"/>
      <c r="B1" s="7"/>
      <c r="C1" s="7"/>
      <c r="D1" s="7"/>
      <c r="E1" s="7"/>
      <c r="F1" s="67"/>
      <c r="G1" s="62"/>
      <c r="H1" s="7"/>
      <c r="I1" s="7"/>
      <c r="J1" s="7"/>
    </row>
    <row r="2" spans="1:10" s="6" customFormat="1" ht="18.75" customHeight="1" x14ac:dyDescent="0.3">
      <c r="A2" s="7"/>
      <c r="B2" s="9" t="s">
        <v>123</v>
      </c>
      <c r="C2" s="7"/>
      <c r="D2" s="7"/>
      <c r="E2" s="7"/>
      <c r="F2" s="67"/>
      <c r="G2" s="62"/>
      <c r="H2" s="7"/>
      <c r="I2" s="7"/>
      <c r="J2" s="7"/>
    </row>
    <row r="3" spans="1:10" s="6" customFormat="1" ht="15" customHeight="1" x14ac:dyDescent="0.3">
      <c r="A3" s="7"/>
      <c r="B3" s="8" t="s">
        <v>124</v>
      </c>
      <c r="C3" s="7"/>
      <c r="D3" s="7"/>
      <c r="E3" s="7"/>
      <c r="F3" s="67"/>
      <c r="G3" s="62"/>
      <c r="H3" s="7"/>
      <c r="I3" s="7"/>
      <c r="J3" s="7"/>
    </row>
    <row r="4" spans="1:10" s="6" customFormat="1" ht="4.5" customHeight="1" x14ac:dyDescent="0.3">
      <c r="A4" s="7"/>
      <c r="B4" s="8"/>
      <c r="C4" s="7"/>
      <c r="D4" s="7"/>
      <c r="E4" s="7"/>
      <c r="F4" s="67"/>
      <c r="G4" s="62"/>
      <c r="H4" s="7"/>
      <c r="I4" s="7"/>
      <c r="J4" s="7"/>
    </row>
    <row r="5" spans="1:10" s="4" customFormat="1" ht="21.75" customHeight="1" x14ac:dyDescent="0.3">
      <c r="B5" s="5" t="s">
        <v>7</v>
      </c>
      <c r="F5" s="68"/>
      <c r="G5" s="63"/>
    </row>
    <row r="6" spans="1:10" ht="12" customHeight="1" x14ac:dyDescent="0.3"/>
    <row r="7" spans="1:10" ht="21.6" customHeight="1" x14ac:dyDescent="0.3">
      <c r="B7" s="69" t="s">
        <v>125</v>
      </c>
      <c r="F7" s="69" t="s">
        <v>126</v>
      </c>
    </row>
    <row r="8" spans="1:10" ht="19.149999999999999" customHeight="1" x14ac:dyDescent="0.3">
      <c r="B8" s="93" t="s">
        <v>116</v>
      </c>
      <c r="C8" s="94"/>
      <c r="F8" s="70" t="s">
        <v>120</v>
      </c>
      <c r="H8" s="70" t="s">
        <v>121</v>
      </c>
      <c r="I8" s="70" t="s">
        <v>103</v>
      </c>
      <c r="J8" s="70" t="s">
        <v>122</v>
      </c>
    </row>
    <row r="9" spans="1:10" ht="19.149999999999999" customHeight="1" x14ac:dyDescent="0.3">
      <c r="B9" s="95" t="e" cm="1" vm="1">
        <f t="array" ref="B9">STOCKCHART("005930")</f>
        <v>#VALUE!</v>
      </c>
      <c r="C9" s="96"/>
      <c r="D9" s="92"/>
      <c r="F9" s="41" t="s">
        <v>117</v>
      </c>
      <c r="H9" s="59"/>
      <c r="I9" s="59"/>
      <c r="J9" s="59"/>
    </row>
    <row r="10" spans="1:10" ht="19.149999999999999" customHeight="1" x14ac:dyDescent="0.3">
      <c r="B10" s="95"/>
      <c r="C10" s="96"/>
      <c r="D10" s="92"/>
      <c r="F10" s="41" t="s">
        <v>118</v>
      </c>
      <c r="H10" s="59"/>
      <c r="I10" s="59"/>
      <c r="J10" s="59"/>
    </row>
    <row r="11" spans="1:10" ht="19.149999999999999" customHeight="1" x14ac:dyDescent="0.3">
      <c r="B11" s="95"/>
      <c r="C11" s="96"/>
      <c r="F11" s="41" t="s">
        <v>119</v>
      </c>
      <c r="H11" s="59"/>
      <c r="I11" s="59"/>
      <c r="J11" s="59"/>
    </row>
    <row r="12" spans="1:10" ht="18.75" customHeight="1" x14ac:dyDescent="0.3">
      <c r="B12" s="95"/>
      <c r="C12" s="96"/>
      <c r="F12" s="41"/>
      <c r="H12" s="59"/>
      <c r="I12" s="59"/>
      <c r="J12" s="59"/>
    </row>
    <row r="13" spans="1:10" ht="18.75" customHeight="1" x14ac:dyDescent="0.3">
      <c r="B13" s="95"/>
      <c r="C13" s="96"/>
      <c r="F13" s="41"/>
      <c r="H13" s="59"/>
      <c r="I13" s="59"/>
      <c r="J13" s="59"/>
    </row>
    <row r="14" spans="1:10" ht="18.75" customHeight="1" x14ac:dyDescent="0.3">
      <c r="B14" s="95"/>
      <c r="C14" s="96"/>
      <c r="F14" s="41"/>
      <c r="H14" s="59"/>
      <c r="I14" s="59"/>
      <c r="J14" s="59"/>
    </row>
    <row r="15" spans="1:10" ht="18.75" customHeight="1" x14ac:dyDescent="0.3">
      <c r="B15" s="2" t="s">
        <v>159</v>
      </c>
      <c r="H15" s="59"/>
      <c r="I15" s="59"/>
      <c r="J15" s="59"/>
    </row>
    <row r="16" spans="1:10" ht="18.75" customHeight="1" x14ac:dyDescent="0.3">
      <c r="B16" s="66" t="s">
        <v>115</v>
      </c>
      <c r="F16" s="2" t="e" cm="1" vm="2">
        <f t="array" aca="1" ref="F16" ca="1">STOCKCHART("종목코드")</f>
        <v>#VALUE!</v>
      </c>
      <c r="H16" s="59"/>
      <c r="I16" s="59"/>
      <c r="J16" s="59"/>
    </row>
    <row r="17" spans="2:10" ht="18.75" customHeight="1" x14ac:dyDescent="0.3">
      <c r="B17" s="109"/>
      <c r="H17" s="59"/>
      <c r="I17" s="59"/>
      <c r="J17" s="59"/>
    </row>
    <row r="18" spans="2:10" ht="18.75" customHeight="1" x14ac:dyDescent="0.3">
      <c r="F18" s="111" t="s">
        <v>302</v>
      </c>
      <c r="H18" s="59"/>
      <c r="I18" s="59"/>
      <c r="J18" s="59"/>
    </row>
    <row r="19" spans="2:10" ht="18.75" customHeight="1" x14ac:dyDescent="0.3">
      <c r="B19" s="44" t="s">
        <v>182</v>
      </c>
      <c r="C19" s="44" t="s">
        <v>183</v>
      </c>
      <c r="H19" s="59"/>
      <c r="I19" s="59"/>
      <c r="J19" s="59"/>
    </row>
    <row r="20" spans="2:10" ht="18.75" customHeight="1" x14ac:dyDescent="0.3">
      <c r="B20" s="29" t="s">
        <v>184</v>
      </c>
      <c r="C20" s="29">
        <v>5930</v>
      </c>
      <c r="D20" s="1" t="e" cm="1" vm="1">
        <f t="array" ref="D20">STOCKCHART(C20)</f>
        <v>#VALUE!</v>
      </c>
      <c r="H20" s="59"/>
      <c r="I20" s="59"/>
      <c r="J20" s="59"/>
    </row>
    <row r="21" spans="2:10" ht="18.75" customHeight="1" x14ac:dyDescent="0.3">
      <c r="B21" s="29" t="s">
        <v>185</v>
      </c>
      <c r="C21" s="29">
        <v>660</v>
      </c>
      <c r="D21" s="1" t="e" cm="1" vm="3">
        <f t="array" ref="D21">STOCKCHART(C21)</f>
        <v>#VALUE!</v>
      </c>
      <c r="F21" s="110"/>
      <c r="H21" s="59"/>
      <c r="I21" s="59"/>
      <c r="J21" s="59"/>
    </row>
    <row r="22" spans="2:10" ht="18.75" customHeight="1" x14ac:dyDescent="0.3">
      <c r="B22" s="29" t="s">
        <v>186</v>
      </c>
      <c r="C22" s="29" t="s">
        <v>187</v>
      </c>
      <c r="D22" s="1" t="e" cm="1" vm="4">
        <f t="array" ref="D22">STOCKCHART(C22)</f>
        <v>#VALUE!</v>
      </c>
      <c r="H22" s="59"/>
      <c r="I22" s="59"/>
      <c r="J22" s="59"/>
    </row>
    <row r="23" spans="2:10" ht="18.75" customHeight="1" x14ac:dyDescent="0.3">
      <c r="B23" s="29" t="s">
        <v>188</v>
      </c>
      <c r="C23" s="29" t="s">
        <v>189</v>
      </c>
      <c r="D23" s="1" t="e" cm="1" vm="5">
        <f t="array" ref="D23">STOCKCHART(C23)</f>
        <v>#VALUE!</v>
      </c>
      <c r="H23" s="59"/>
      <c r="I23" s="59"/>
      <c r="J23" s="59"/>
    </row>
    <row r="24" spans="2:10" ht="18.75" customHeight="1" x14ac:dyDescent="0.3">
      <c r="B24" s="29" t="s">
        <v>190</v>
      </c>
      <c r="C24" s="29" t="s">
        <v>191</v>
      </c>
      <c r="D24" s="1" t="e" cm="1" vm="6">
        <f t="array" ref="D24">STOCKCHART(C24)</f>
        <v>#VALUE!</v>
      </c>
    </row>
    <row r="25" spans="2:10" ht="18.75" customHeight="1" x14ac:dyDescent="0.3">
      <c r="B25" s="29" t="s">
        <v>192</v>
      </c>
      <c r="C25" s="29" t="s">
        <v>193</v>
      </c>
      <c r="D25" s="1" t="e" cm="1" vm="7">
        <f t="array" ref="D25">STOCKCHART(C25)</f>
        <v>#VALUE!</v>
      </c>
    </row>
    <row r="26" spans="2:10" ht="18.75" customHeight="1" x14ac:dyDescent="0.3">
      <c r="B26" s="29" t="s">
        <v>194</v>
      </c>
      <c r="C26" s="29" t="s">
        <v>195</v>
      </c>
      <c r="D26" s="1" t="e" cm="1" vm="8">
        <f t="array" ref="D26">STOCKCHART(C26)</f>
        <v>#VALUE!</v>
      </c>
    </row>
    <row r="27" spans="2:10" ht="18.75" customHeight="1" x14ac:dyDescent="0.3">
      <c r="B27" s="29" t="s">
        <v>196</v>
      </c>
      <c r="C27" s="29" t="s">
        <v>197</v>
      </c>
      <c r="D27" s="1" t="e" cm="1" vm="9">
        <f t="array" ref="D27">STOCKCHART(C27)</f>
        <v>#VALUE!</v>
      </c>
    </row>
    <row r="28" spans="2:10" ht="18.75" customHeight="1" x14ac:dyDescent="0.3">
      <c r="B28" s="29" t="s">
        <v>198</v>
      </c>
      <c r="C28" s="29" t="s">
        <v>199</v>
      </c>
      <c r="D28" s="1" t="e" cm="1" vm="10">
        <f t="array" ref="D28">STOCKCHART(C28)</f>
        <v>#VALUE!</v>
      </c>
    </row>
    <row r="29" spans="2:10" ht="18.75" customHeight="1" x14ac:dyDescent="0.3">
      <c r="B29" s="29" t="s">
        <v>200</v>
      </c>
      <c r="C29" s="29" t="s">
        <v>201</v>
      </c>
      <c r="D29" s="1" t="e" cm="1" vm="11">
        <f t="array" ref="D29">STOCKCHART(C29)</f>
        <v>#VALUE!</v>
      </c>
    </row>
    <row r="30" spans="2:10" ht="18.75" customHeight="1" x14ac:dyDescent="0.3">
      <c r="B30" s="29" t="s">
        <v>202</v>
      </c>
      <c r="C30" s="29" t="s">
        <v>203</v>
      </c>
      <c r="D30" s="1" t="e" cm="1" vm="12">
        <f t="array" ref="D30">STOCKCHART(C30)</f>
        <v>#VALUE!</v>
      </c>
    </row>
    <row r="31" spans="2:10" ht="18.75" customHeight="1" x14ac:dyDescent="0.3">
      <c r="B31" s="29" t="s">
        <v>204</v>
      </c>
      <c r="C31" s="29" t="s">
        <v>205</v>
      </c>
      <c r="D31" s="1" t="e" cm="1" vm="13">
        <f t="array" ref="D31">STOCKCHART(C31)</f>
        <v>#VALUE!</v>
      </c>
    </row>
    <row r="32" spans="2:10" ht="18.75" customHeight="1" x14ac:dyDescent="0.3">
      <c r="B32" s="29" t="s">
        <v>206</v>
      </c>
      <c r="C32" s="29" t="s">
        <v>207</v>
      </c>
      <c r="D32" s="1" t="e" cm="1" vm="14">
        <f t="array" ref="D32">STOCKCHART(C32)</f>
        <v>#VALUE!</v>
      </c>
    </row>
    <row r="33" spans="2:4" ht="18.75" customHeight="1" x14ac:dyDescent="0.3">
      <c r="B33" s="29" t="s">
        <v>208</v>
      </c>
      <c r="C33" s="29" t="s">
        <v>209</v>
      </c>
      <c r="D33" s="1" t="e" cm="1" vm="15">
        <f t="array" ref="D33">STOCKCHART(C33)</f>
        <v>#VALUE!</v>
      </c>
    </row>
    <row r="34" spans="2:4" ht="18.75" customHeight="1" x14ac:dyDescent="0.3">
      <c r="B34" s="29" t="s">
        <v>210</v>
      </c>
      <c r="C34" s="29" t="s">
        <v>211</v>
      </c>
      <c r="D34" s="1" t="e" cm="1" vm="16">
        <f t="array" ref="D34">STOCKCHART(C34)</f>
        <v>#VALUE!</v>
      </c>
    </row>
    <row r="35" spans="2:4" ht="18.75" customHeight="1" x14ac:dyDescent="0.3">
      <c r="B35" s="29" t="s">
        <v>212</v>
      </c>
      <c r="C35" s="29" t="s">
        <v>213</v>
      </c>
      <c r="D35" s="1" t="e" cm="1" vm="17">
        <f t="array" ref="D35">STOCKCHART(C35)</f>
        <v>#VALUE!</v>
      </c>
    </row>
    <row r="36" spans="2:4" ht="18.75" customHeight="1" x14ac:dyDescent="0.3">
      <c r="B36" s="29" t="s">
        <v>214</v>
      </c>
      <c r="C36" s="29" t="s">
        <v>215</v>
      </c>
      <c r="D36" s="1" t="e" cm="1" vm="18">
        <f t="array" ref="D36">STOCKCHART(C36)</f>
        <v>#VALUE!</v>
      </c>
    </row>
    <row r="37" spans="2:4" ht="18.75" customHeight="1" x14ac:dyDescent="0.3">
      <c r="B37" s="29" t="s">
        <v>216</v>
      </c>
      <c r="C37" s="29" t="s">
        <v>217</v>
      </c>
      <c r="D37" s="1" t="e" cm="1" vm="19">
        <f t="array" ref="D37">STOCKCHART(C37)</f>
        <v>#VALUE!</v>
      </c>
    </row>
    <row r="38" spans="2:4" ht="18.75" customHeight="1" x14ac:dyDescent="0.3">
      <c r="B38" s="29" t="s">
        <v>218</v>
      </c>
      <c r="C38" s="29" t="s">
        <v>219</v>
      </c>
      <c r="D38" s="1" t="e" cm="1" vm="20">
        <f t="array" ref="D38">STOCKCHART(C38)</f>
        <v>#VALUE!</v>
      </c>
    </row>
    <row r="39" spans="2:4" ht="18.75" customHeight="1" x14ac:dyDescent="0.3">
      <c r="B39" s="29" t="s">
        <v>220</v>
      </c>
      <c r="C39" s="29" t="s">
        <v>221</v>
      </c>
      <c r="D39" s="1" t="e" cm="1" vm="21">
        <f t="array" ref="D39">STOCKCHART(C39)</f>
        <v>#VALUE!</v>
      </c>
    </row>
    <row r="40" spans="2:4" ht="18.75" customHeight="1" x14ac:dyDescent="0.3">
      <c r="B40" s="29" t="s">
        <v>222</v>
      </c>
      <c r="C40" s="29" t="s">
        <v>223</v>
      </c>
      <c r="D40" s="1" t="e" cm="1" vm="22">
        <f t="array" ref="D40">STOCKCHART(C40)</f>
        <v>#VALUE!</v>
      </c>
    </row>
    <row r="41" spans="2:4" ht="18.75" customHeight="1" x14ac:dyDescent="0.3">
      <c r="B41" s="29" t="s">
        <v>224</v>
      </c>
      <c r="C41" s="29" t="s">
        <v>225</v>
      </c>
      <c r="D41" s="1" t="e" cm="1" vm="23">
        <f t="array" ref="D41">STOCKCHART(C41)</f>
        <v>#VALUE!</v>
      </c>
    </row>
    <row r="42" spans="2:4" ht="18.75" customHeight="1" x14ac:dyDescent="0.3">
      <c r="B42" s="29" t="s">
        <v>226</v>
      </c>
      <c r="C42" s="29" t="s">
        <v>227</v>
      </c>
      <c r="D42" s="1" t="e" cm="1" vm="24">
        <f t="array" ref="D42">STOCKCHART(C42)</f>
        <v>#VALUE!</v>
      </c>
    </row>
    <row r="43" spans="2:4" ht="18.75" customHeight="1" x14ac:dyDescent="0.3">
      <c r="B43" s="29" t="s">
        <v>228</v>
      </c>
      <c r="C43" s="29" t="s">
        <v>229</v>
      </c>
      <c r="D43" s="1" t="e" cm="1" vm="25">
        <f t="array" ref="D43">STOCKCHART(C43)</f>
        <v>#VALUE!</v>
      </c>
    </row>
    <row r="44" spans="2:4" ht="18.75" customHeight="1" x14ac:dyDescent="0.3">
      <c r="B44" s="29" t="s">
        <v>230</v>
      </c>
      <c r="C44" s="29" t="s">
        <v>231</v>
      </c>
      <c r="D44" s="1" t="e" cm="1" vm="26">
        <f t="array" ref="D44">STOCKCHART(C44)</f>
        <v>#VALUE!</v>
      </c>
    </row>
    <row r="45" spans="2:4" ht="18.75" customHeight="1" x14ac:dyDescent="0.3">
      <c r="B45" s="29" t="s">
        <v>232</v>
      </c>
      <c r="C45" s="29" t="s">
        <v>233</v>
      </c>
      <c r="D45" s="1" t="e" cm="1" vm="27">
        <f t="array" ref="D45">STOCKCHART(C45)</f>
        <v>#VALUE!</v>
      </c>
    </row>
    <row r="46" spans="2:4" ht="18.75" customHeight="1" x14ac:dyDescent="0.3">
      <c r="B46" s="29" t="s">
        <v>234</v>
      </c>
      <c r="C46" s="29" t="s">
        <v>235</v>
      </c>
      <c r="D46" s="1" t="e" cm="1" vm="28">
        <f t="array" ref="D46">STOCKCHART(C46)</f>
        <v>#VALUE!</v>
      </c>
    </row>
    <row r="47" spans="2:4" ht="18.75" customHeight="1" x14ac:dyDescent="0.3">
      <c r="B47" s="29" t="s">
        <v>236</v>
      </c>
      <c r="C47" s="29" t="s">
        <v>237</v>
      </c>
      <c r="D47" s="1" t="e" cm="1" vm="29">
        <f t="array" ref="D47">STOCKCHART(C47)</f>
        <v>#VALUE!</v>
      </c>
    </row>
    <row r="48" spans="2:4" ht="18.75" customHeight="1" x14ac:dyDescent="0.3">
      <c r="B48" s="29" t="s">
        <v>238</v>
      </c>
      <c r="C48" s="29" t="s">
        <v>239</v>
      </c>
      <c r="D48" s="1" t="e" cm="1" vm="30">
        <f t="array" ref="D48">STOCKCHART(C48)</f>
        <v>#VALUE!</v>
      </c>
    </row>
    <row r="49" spans="2:4" ht="18.75" customHeight="1" x14ac:dyDescent="0.3">
      <c r="B49" s="29" t="s">
        <v>240</v>
      </c>
      <c r="C49" s="29" t="s">
        <v>241</v>
      </c>
      <c r="D49" s="1" t="e" cm="1" vm="31">
        <f t="array" ref="D49">STOCKCHART(C49)</f>
        <v>#VALUE!</v>
      </c>
    </row>
    <row r="50" spans="2:4" ht="18.75" customHeight="1" x14ac:dyDescent="0.3">
      <c r="B50" s="29" t="s">
        <v>242</v>
      </c>
      <c r="C50" s="29" t="s">
        <v>243</v>
      </c>
      <c r="D50" s="1" t="e" cm="1" vm="32">
        <f t="array" ref="D50">STOCKCHART(C50)</f>
        <v>#VALUE!</v>
      </c>
    </row>
    <row r="51" spans="2:4" ht="18.75" customHeight="1" x14ac:dyDescent="0.3">
      <c r="B51" s="29" t="s">
        <v>244</v>
      </c>
      <c r="C51" s="29" t="s">
        <v>245</v>
      </c>
      <c r="D51" s="1" t="e" cm="1" vm="33">
        <f t="array" ref="D51">STOCKCHART(C51)</f>
        <v>#VALUE!</v>
      </c>
    </row>
    <row r="52" spans="2:4" ht="18.75" customHeight="1" x14ac:dyDescent="0.3">
      <c r="B52" s="29" t="s">
        <v>246</v>
      </c>
      <c r="C52" s="29" t="s">
        <v>247</v>
      </c>
      <c r="D52" s="1" t="e" cm="1" vm="34">
        <f t="array" ref="D52">STOCKCHART(C52)</f>
        <v>#VALUE!</v>
      </c>
    </row>
    <row r="53" spans="2:4" ht="18.75" customHeight="1" x14ac:dyDescent="0.3">
      <c r="B53" s="29" t="s">
        <v>248</v>
      </c>
      <c r="C53" s="29" t="s">
        <v>249</v>
      </c>
      <c r="D53" s="1" t="e" cm="1" vm="35">
        <f t="array" ref="D53">STOCKCHART(C53)</f>
        <v>#VALUE!</v>
      </c>
    </row>
    <row r="54" spans="2:4" ht="18.75" customHeight="1" x14ac:dyDescent="0.3">
      <c r="B54" s="29" t="s">
        <v>250</v>
      </c>
      <c r="C54" s="29" t="s">
        <v>251</v>
      </c>
      <c r="D54" s="1" t="e" cm="1" vm="36">
        <f t="array" ref="D54">STOCKCHART(C54)</f>
        <v>#VALUE!</v>
      </c>
    </row>
    <row r="55" spans="2:4" ht="18.75" customHeight="1" x14ac:dyDescent="0.3">
      <c r="B55" s="29" t="s">
        <v>252</v>
      </c>
      <c r="C55" s="29" t="s">
        <v>253</v>
      </c>
      <c r="D55" s="1" t="e" cm="1" vm="37">
        <f t="array" ref="D55">STOCKCHART(C55)</f>
        <v>#VALUE!</v>
      </c>
    </row>
    <row r="56" spans="2:4" ht="18.75" customHeight="1" x14ac:dyDescent="0.3">
      <c r="B56" s="29" t="s">
        <v>254</v>
      </c>
      <c r="C56" s="29" t="s">
        <v>255</v>
      </c>
      <c r="D56" s="1" t="e" cm="1" vm="38">
        <f t="array" ref="D56">STOCKCHART(C56)</f>
        <v>#VALUE!</v>
      </c>
    </row>
    <row r="57" spans="2:4" ht="18.75" customHeight="1" x14ac:dyDescent="0.3">
      <c r="B57" s="29" t="s">
        <v>256</v>
      </c>
      <c r="C57" s="29" t="s">
        <v>257</v>
      </c>
      <c r="D57" s="1" t="e" cm="1" vm="39">
        <f t="array" ref="D57">STOCKCHART(C57)</f>
        <v>#VALUE!</v>
      </c>
    </row>
    <row r="58" spans="2:4" ht="18.75" customHeight="1" x14ac:dyDescent="0.3">
      <c r="B58" s="29" t="s">
        <v>258</v>
      </c>
      <c r="C58" s="29" t="s">
        <v>259</v>
      </c>
      <c r="D58" s="1" t="e" cm="1" vm="40">
        <f t="array" ref="D58">STOCKCHART(C58)</f>
        <v>#VALUE!</v>
      </c>
    </row>
    <row r="59" spans="2:4" ht="18.75" customHeight="1" x14ac:dyDescent="0.3">
      <c r="B59" s="29" t="s">
        <v>260</v>
      </c>
      <c r="C59" s="29" t="s">
        <v>261</v>
      </c>
      <c r="D59" s="1" t="e" cm="1" vm="41">
        <f t="array" ref="D59">STOCKCHART(C59)</f>
        <v>#VALUE!</v>
      </c>
    </row>
    <row r="60" spans="2:4" ht="18.75" customHeight="1" x14ac:dyDescent="0.3">
      <c r="B60" s="29" t="s">
        <v>262</v>
      </c>
      <c r="C60" s="29" t="s">
        <v>263</v>
      </c>
      <c r="D60" s="1" t="e" cm="1" vm="42">
        <f t="array" ref="D60">STOCKCHART(C60)</f>
        <v>#VALUE!</v>
      </c>
    </row>
    <row r="61" spans="2:4" ht="18.75" customHeight="1" x14ac:dyDescent="0.3">
      <c r="B61" s="29" t="s">
        <v>264</v>
      </c>
      <c r="C61" s="29" t="s">
        <v>265</v>
      </c>
      <c r="D61" s="1" t="e" cm="1" vm="43">
        <f t="array" ref="D61">STOCKCHART(C61)</f>
        <v>#VALUE!</v>
      </c>
    </row>
    <row r="62" spans="2:4" ht="18.75" customHeight="1" x14ac:dyDescent="0.3">
      <c r="B62" s="29" t="s">
        <v>266</v>
      </c>
      <c r="C62" s="29" t="s">
        <v>267</v>
      </c>
      <c r="D62" s="1" t="e" cm="1" vm="44">
        <f t="array" ref="D62">STOCKCHART(C62)</f>
        <v>#VALUE!</v>
      </c>
    </row>
    <row r="63" spans="2:4" ht="18.75" customHeight="1" x14ac:dyDescent="0.3">
      <c r="B63" s="29" t="s">
        <v>268</v>
      </c>
      <c r="C63" s="29" t="s">
        <v>269</v>
      </c>
      <c r="D63" s="1" t="e" cm="1" vm="45">
        <f t="array" ref="D63">STOCKCHART(C63)</f>
        <v>#VALUE!</v>
      </c>
    </row>
    <row r="64" spans="2:4" ht="18.75" customHeight="1" x14ac:dyDescent="0.3">
      <c r="B64" s="29" t="s">
        <v>270</v>
      </c>
      <c r="C64" s="29" t="s">
        <v>271</v>
      </c>
      <c r="D64" s="1" t="e" cm="1" vm="46">
        <f t="array" ref="D64">STOCKCHART(C64)</f>
        <v>#VALUE!</v>
      </c>
    </row>
    <row r="65" spans="2:4" ht="18.75" customHeight="1" x14ac:dyDescent="0.3">
      <c r="B65" s="29" t="s">
        <v>272</v>
      </c>
      <c r="C65" s="29" t="s">
        <v>273</v>
      </c>
      <c r="D65" s="1" t="e" cm="1" vm="47">
        <f t="array" ref="D65">STOCKCHART(C65)</f>
        <v>#VALUE!</v>
      </c>
    </row>
    <row r="66" spans="2:4" ht="18.75" customHeight="1" x14ac:dyDescent="0.3">
      <c r="B66" s="29" t="s">
        <v>274</v>
      </c>
      <c r="C66" s="29" t="s">
        <v>275</v>
      </c>
      <c r="D66" s="1" t="e" cm="1" vm="48">
        <f t="array" ref="D66">STOCKCHART(C66)</f>
        <v>#VALUE!</v>
      </c>
    </row>
    <row r="67" spans="2:4" ht="18.75" customHeight="1" x14ac:dyDescent="0.3">
      <c r="B67" s="29" t="s">
        <v>276</v>
      </c>
      <c r="C67" s="29" t="s">
        <v>277</v>
      </c>
      <c r="D67" s="1" t="e" cm="1" vm="49">
        <f t="array" ref="D67">STOCKCHART(C67)</f>
        <v>#VALUE!</v>
      </c>
    </row>
    <row r="68" spans="2:4" ht="18.75" customHeight="1" x14ac:dyDescent="0.3">
      <c r="B68" s="29" t="s">
        <v>278</v>
      </c>
      <c r="C68" s="29" t="s">
        <v>279</v>
      </c>
      <c r="D68" s="1" t="e" cm="1" vm="50">
        <f t="array" ref="D68">STOCKCHART(C68)</f>
        <v>#VALUE!</v>
      </c>
    </row>
    <row r="69" spans="2:4" ht="18.75" customHeight="1" x14ac:dyDescent="0.3">
      <c r="B69" s="29" t="s">
        <v>280</v>
      </c>
      <c r="C69" s="29" t="s">
        <v>281</v>
      </c>
      <c r="D69" s="1" t="e" cm="1" vm="51">
        <f t="array" ref="D69">STOCKCHART(C69)</f>
        <v>#VALUE!</v>
      </c>
    </row>
    <row r="70" spans="2:4" ht="18.75" customHeight="1" x14ac:dyDescent="0.3">
      <c r="B70" s="29" t="s">
        <v>282</v>
      </c>
      <c r="C70" s="29" t="s">
        <v>283</v>
      </c>
      <c r="D70" s="1" t="e" cm="1" vm="52">
        <f t="array" ref="D70">STOCKCHART(C70)</f>
        <v>#VALUE!</v>
      </c>
    </row>
    <row r="71" spans="2:4" ht="18.75" customHeight="1" x14ac:dyDescent="0.3">
      <c r="B71" s="29" t="s">
        <v>284</v>
      </c>
      <c r="C71" s="29" t="s">
        <v>285</v>
      </c>
      <c r="D71" s="1" t="e" cm="1" vm="53">
        <f t="array" ref="D71">STOCKCHART(C71)</f>
        <v>#VALUE!</v>
      </c>
    </row>
    <row r="72" spans="2:4" ht="18.75" customHeight="1" x14ac:dyDescent="0.3">
      <c r="B72" s="29" t="s">
        <v>286</v>
      </c>
      <c r="C72" s="29" t="s">
        <v>287</v>
      </c>
      <c r="D72" s="1" t="e" cm="1" vm="54">
        <f t="array" ref="D72">STOCKCHART(C72)</f>
        <v>#VALUE!</v>
      </c>
    </row>
    <row r="73" spans="2:4" ht="18.75" customHeight="1" x14ac:dyDescent="0.3">
      <c r="B73" s="29" t="s">
        <v>288</v>
      </c>
      <c r="C73" s="29" t="s">
        <v>289</v>
      </c>
      <c r="D73" s="1" t="e" cm="1" vm="55">
        <f t="array" ref="D73">STOCKCHART(C73)</f>
        <v>#VALUE!</v>
      </c>
    </row>
    <row r="74" spans="2:4" ht="18.75" customHeight="1" x14ac:dyDescent="0.3">
      <c r="B74" s="29" t="s">
        <v>290</v>
      </c>
      <c r="C74" s="29" t="s">
        <v>291</v>
      </c>
      <c r="D74" s="1" t="e" cm="1" vm="56">
        <f t="array" ref="D74">STOCKCHART(C74)</f>
        <v>#VALUE!</v>
      </c>
    </row>
    <row r="75" spans="2:4" ht="18.75" customHeight="1" x14ac:dyDescent="0.3">
      <c r="B75" s="29" t="s">
        <v>292</v>
      </c>
      <c r="C75" s="29" t="s">
        <v>293</v>
      </c>
      <c r="D75" s="1" t="e" cm="1" vm="57">
        <f t="array" ref="D75">STOCKCHART(C75)</f>
        <v>#VALUE!</v>
      </c>
    </row>
    <row r="76" spans="2:4" ht="18.75" customHeight="1" x14ac:dyDescent="0.3">
      <c r="B76" s="29" t="s">
        <v>294</v>
      </c>
      <c r="C76" s="29" t="s">
        <v>295</v>
      </c>
      <c r="D76" s="1" t="e" cm="1" vm="58">
        <f t="array" ref="D76">STOCKCHART(C76)</f>
        <v>#VALUE!</v>
      </c>
    </row>
    <row r="77" spans="2:4" ht="18.75" customHeight="1" x14ac:dyDescent="0.3">
      <c r="B77" s="29" t="s">
        <v>296</v>
      </c>
      <c r="C77" s="29" t="s">
        <v>297</v>
      </c>
      <c r="D77" s="1" t="e" cm="1" vm="59">
        <f t="array" ref="D77">STOCKCHART(C77)</f>
        <v>#VALUE!</v>
      </c>
    </row>
    <row r="78" spans="2:4" ht="18.75" customHeight="1" x14ac:dyDescent="0.3">
      <c r="B78" s="29" t="s">
        <v>298</v>
      </c>
      <c r="C78" s="29" t="s">
        <v>299</v>
      </c>
      <c r="D78" s="1" t="e" cm="1" vm="60">
        <f t="array" ref="D78">STOCKCHART(C78)</f>
        <v>#VALUE!</v>
      </c>
    </row>
    <row r="79" spans="2:4" ht="18.75" customHeight="1" x14ac:dyDescent="0.3">
      <c r="B79" s="29" t="s">
        <v>300</v>
      </c>
      <c r="C79" s="29" t="s">
        <v>301</v>
      </c>
      <c r="D79" s="1" t="e" cm="1" vm="61">
        <f t="array" ref="D79">STOCKCHART(C79)</f>
        <v>#VALUE!</v>
      </c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MM CHA</cp:lastModifiedBy>
  <dcterms:created xsi:type="dcterms:W3CDTF">2025-05-28T19:49:01Z</dcterms:created>
  <dcterms:modified xsi:type="dcterms:W3CDTF">2025-05-31T13:51:45Z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