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YPC\Desktop\오빠두엑셀 예제파일(엑셀프레소)\신규함수 마스터\"/>
    </mc:Choice>
  </mc:AlternateContent>
  <xr:revisionPtr revIDLastSave="0" documentId="8_{252CA6FC-B231-4EAA-8855-97DB9F046541}" xr6:coauthVersionLast="47" xr6:coauthVersionMax="47" xr10:uidLastSave="{00000000-0000-0000-0000-000000000000}"/>
  <bookViews>
    <workbookView xWindow="-108" yWindow="-108" windowWidth="23256" windowHeight="12456" firstSheet="2" activeTab="4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SORT!$F$9:$H$9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0" l="1" a="1"/>
  <c r="D10" i="10" s="1"/>
  <c r="G7" i="10"/>
  <c r="B10" i="10" a="1"/>
  <c r="B10" i="10" s="1"/>
  <c r="N10" i="2" a="1"/>
  <c r="N10" i="2" s="1"/>
  <c r="A11" i="2"/>
  <c r="A12" i="2"/>
  <c r="A13" i="2"/>
  <c r="A14" i="2"/>
  <c r="A15" i="2"/>
  <c r="A16" i="2"/>
  <c r="A17" i="2"/>
  <c r="A18" i="2"/>
  <c r="A10" i="2"/>
  <c r="I15" i="2" a="1"/>
  <c r="I15" i="2" s="1"/>
  <c r="I14" i="2" a="1"/>
  <c r="I14" i="2" s="1"/>
  <c r="I10" i="2" a="1"/>
  <c r="I10" i="2" s="1"/>
  <c r="H10" i="6" a="1"/>
  <c r="H10" i="6" s="1"/>
  <c r="H8" i="6" a="1"/>
  <c r="H8" i="6" s="1"/>
  <c r="J10" i="4" a="1"/>
  <c r="J10" i="4" s="1"/>
  <c r="L12" i="4" s="1" a="1"/>
  <c r="L12" i="4" s="1"/>
  <c r="K10" i="3" a="1"/>
  <c r="K10" i="3" s="1"/>
  <c r="H10" i="3" a="1"/>
  <c r="H10" i="3" s="1"/>
  <c r="F10" i="3" a="1"/>
  <c r="F10" i="3" s="1"/>
  <c r="H10" i="9" a="1"/>
  <c r="H10" i="9" s="1"/>
  <c r="H9" i="9" a="1"/>
  <c r="H9" i="9" s="1"/>
  <c r="I8" i="9"/>
  <c r="J8" i="9"/>
  <c r="H8" i="9"/>
  <c r="G6" i="12"/>
  <c r="P11" i="10" l="1"/>
  <c r="D5" i="12"/>
  <c r="D6" i="12"/>
  <c r="D7" i="12"/>
  <c r="D8" i="12"/>
  <c r="D9" i="12"/>
  <c r="D10" i="12"/>
  <c r="G10" i="12"/>
  <c r="G5" i="12"/>
  <c r="G7" i="12"/>
  <c r="G8" i="12"/>
  <c r="G9" i="12"/>
  <c r="Q10" i="2" a="1"/>
  <c r="Q10" i="2" s="1"/>
  <c r="P10" i="2" a="1"/>
  <c r="P10" i="2" s="1"/>
  <c r="P12" i="10" l="1"/>
  <c r="G10" i="10" a="1"/>
  <c r="G10" i="10" s="1"/>
  <c r="R11" i="10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<sst xmlns="http://schemas.openxmlformats.org/spreadsheetml/2006/main" count="303" uniqueCount="219">
  <si>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</si>
  <si>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</si>
  <si>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</si>
  <si>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</si>
  <si>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</si>
  <si>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</si>
  <si>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</si>
  <si>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</si>
  <si>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</si>
  <si>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</si>
  <si>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</si>
  <si>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</si>
  <si>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</si>
  <si>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</si>
  <si>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</si>
  <si>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</si>
  <si>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</si>
  <si>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</si>
  <si>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</si>
  <si>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</si>
  <si>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</si>
  <si>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</si>
  <si>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</si>
  <si>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</si>
  <si>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</si>
  <si>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</si>
  <si>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</si>
  <si>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</si>
  <si>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</si>
  <si>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</si>
  <si>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</si>
  <si>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</si>
  <si>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</si>
  <si>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</si>
  <si>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</si>
  <si>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</si>
  <si>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</si>
  <si>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</si>
  <si>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</si>
  <si>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</si>
  <si>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</si>
  <si>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</si>
  <si>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</si>
  <si>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</si>
  <si>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</si>
  <si>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</si>
  <si>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</si>
  <si>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</si>
  <si>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</si>
  <si>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</si>
  <si>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</si>
  <si>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</si>
  <si>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</si>
  <si>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</si>
  <si>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</si>
  <si>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</si>
  <si>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</si>
  <si>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</si>
  <si>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</si>
  <si>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</si>
  <si>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</si>
  <si>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</si>
  <si>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</si>
  <si>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</si>
  <si>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</si>
  <si>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</si>
  <si>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</si>
  <si>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</si>
  <si>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</si>
  <si>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</si>
  <si>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</si>
  <si>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</si>
  <si>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</si>
  <si>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</si>
  <si>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</si>
  <si>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</si>
  <si>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</si>
  <si>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</si>
  <si>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</si>
  <si>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</si>
  <si>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</si>
  <si>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</si>
  <si>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</si>
  <si>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</si>
  <si>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</si>
  <si>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</si>
  <si>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</si>
  <si>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</si>
  <si>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</si>
  <si>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</si>
  <si>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</si>
  <si>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</si>
  <si>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</si>
  <si>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</si>
  <si>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</si>
  <si>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</si>
  <si>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</si>
  <si>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</si>
  <si>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</si>
  <si>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</si>
  <si>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</si>
  <si>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</si>
  <si>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</si>
  <si>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</si>
  <si>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</si>
  <si>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</si>
  <si>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</si>
  <si>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</si>
  <si>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</si>
  <si>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</si>
  <si>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</si>
  <si>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</si>
  <si>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</si>
  <si>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</si>
  <si>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</si>
  <si>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</si>
  <si>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</si>
  <si>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</si>
  <si>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</si>
  <si>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</si>
  <si>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  <phoneticPr fontId="2" type="noConversion"/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</si>
  <si>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</si>
  <si>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</si>
  <si>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</si>
  <si>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</si>
  <si>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</si>
  <si>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</si>
  <si>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</si>
  <si>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  <phoneticPr fontId="2" type="noConversion"/>
  </si>
  <si>
    <t>SM2000</t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</si>
  <si>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</si>
  <si>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</si>
  <si>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</si>
  <si>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</si>
  <si>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</si>
  <si>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</si>
  <si>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</si>
  <si>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</si>
  <si>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</si>
  <si>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</si>
  <si>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</si>
  <si>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</si>
  <si>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</si>
  <si>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</si>
  <si>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</si>
  <si>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</si>
  <si>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</si>
  <si>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</si>
  <si>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</si>
  <si>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</si>
  <si>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</si>
  <si>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</si>
  <si>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</si>
  <si>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</si>
  <si>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</si>
  <si>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</si>
  <si>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</si>
  <si>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</si>
  <si>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</si>
  <si>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</si>
  <si>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</si>
  <si>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</si>
  <si>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</si>
  <si>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</si>
  <si>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</si>
  <si>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</si>
  <si>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</si>
  <si>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</si>
  <si>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</si>
  <si>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</si>
  <si>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</si>
  <si>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</si>
  <si>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</si>
  <si>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</si>
  <si>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</si>
  <si>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</si>
  <si>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</si>
  <si>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</si>
  <si>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</si>
  <si>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</si>
  <si>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</si>
  <si>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</si>
  <si>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</si>
  <si>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</si>
  <si>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</si>
  <si>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</si>
  <si>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</si>
  <si>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</si>
  <si>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</si>
  <si>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</si>
  <si>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</si>
  <si>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</si>
  <si>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</si>
  <si>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</si>
  <si>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</si>
  <si>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</si>
  <si>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</si>
  <si>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</si>
  <si>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</si>
  <si>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</si>
  <si>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</si>
  <si>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</si>
  <si>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</si>
  <si>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</si>
  <si>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</si>
  <si>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</si>
  <si>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</si>
  <si>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</si>
  <si>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A부서</t>
  </si>
  <si>
    <t>B부서</t>
  </si>
  <si>
    <t>홍지아</t>
  </si>
  <si>
    <t>C부서</t>
  </si>
  <si>
    <t>백서연</t>
  </si>
  <si>
    <t>D부서</t>
  </si>
  <si>
    <t>R부서</t>
    <phoneticPr fontId="2" type="noConversion"/>
  </si>
  <si>
    <t>홍지옥</t>
    <phoneticPr fontId="2" type="noConversion"/>
  </si>
  <si>
    <t>CR1000</t>
  </si>
  <si>
    <t>바람의나라</t>
  </si>
  <si>
    <t>v3.0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</si>
</sst>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9" formatCode="d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u/>
      <sz val="11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00B0F0"/>
      <name val="맑은 고딕"/>
      <family val="3"/>
      <charset val="129"/>
      <scheme val="major"/>
    </font>
    <font>
      <sz val="10"/>
      <color rgb="FF00B0F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10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 style="thin">
        <color theme="9" tint="0.39997558519241921"/>
      </right>
      <top style="double">
        <color theme="9"/>
      </top>
      <bottom style="thin">
        <color theme="9" tint="0.39997558519241921"/>
      </bottom>
      <diagonal/>
    </border>
    <border>
      <left style="thin">
        <color theme="0" tint="-0.24994659260841701"/>
      </left>
      <right/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0" fontId="31" fillId="0" borderId="8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79" fontId="29" fillId="0" borderId="0" xfId="0" applyNumberFormat="1" applyFont="1" applyAlignment="1">
      <alignment horizontal="center" vertical="center"/>
    </xf>
    <xf numFmtId="14" fontId="32" fillId="0" borderId="0" xfId="0" applyNumberFormat="1" applyFont="1" applyAlignment="1">
      <alignment horizontal="center" vertical="center"/>
    </xf>
    <xf numFmtId="179" fontId="33" fillId="0" borderId="0" xfId="0" applyNumberFormat="1" applyFont="1" applyAlignment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179" fontId="35" fillId="0" borderId="0" xfId="0" applyNumberFormat="1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25">
    <dxf>
      <font>
        <color theme="0" tint="-0.14996795556505021"/>
      </font>
    </dxf>
    <dxf>
      <font>
        <color theme="0" tint="-4.9989318521683403E-2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0" formatCode="General"/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4.9989318521683403E-2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0" formatCode="General"/>
      <fill>
        <patternFill>
          <bgColor theme="0" tint="-0.14996795556505021"/>
        </patternFill>
      </fill>
    </dxf>
    <dxf>
      <numFmt numFmtId="0" formatCode="General"/>
      <alignment horizontal="left" vertical="center" textRotation="0" wrapText="1" indent="2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1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24"/>
      <tableStyleElement type="headerRow" dxfId="23"/>
      <tableStyleElement type="totalRow" dxfId="22"/>
      <tableStyleElement type="firstColumn" dxfId="21"/>
      <tableStyleElement type="lastColumn" dxfId="20"/>
      <tableStyleElement type="firstRowStripe" dxfId="19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70067" y="3104651"/>
          <a:ext cx="160616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18397" y="3104651"/>
          <a:ext cx="160616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87384" y="3104651"/>
          <a:ext cx="160616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6</xdr:col>
      <xdr:colOff>163517</xdr:colOff>
      <xdr:row>5</xdr:row>
      <xdr:rowOff>73168</xdr:rowOff>
    </xdr:from>
    <xdr:to>
      <xdr:col>7</xdr:col>
      <xdr:colOff>894086</xdr:colOff>
      <xdr:row>6</xdr:row>
      <xdr:rowOff>222586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6594" y="911368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79682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15199</xdr:rowOff>
    </xdr:from>
    <xdr:to>
      <xdr:col>16</xdr:col>
      <xdr:colOff>11186</xdr:colOff>
      <xdr:row>18</xdr:row>
      <xdr:rowOff>116541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4673" y="2534281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35858</xdr:colOff>
      <xdr:row>28</xdr:row>
      <xdr:rowOff>207621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18" totalsRowDxfId="12">
      <calculatedColumnFormula>ROW()-4</calculatedColumnFormula>
    </tableColumn>
    <tableColumn id="4" xr3:uid="{56F4E9AA-E240-4E93-8ACF-0ECF15225FE4}" name="제목" dataDxfId="15" totalsRowDxfId="14"/>
    <tableColumn id="5" xr3:uid="{D16615F4-5DD5-4AB2-852D-125C4E6A81A6}" name="학습시간" dataDxfId="17" totalsRowDxfId="13"/>
    <tableColumn id="2" xr3:uid="{72CB5625-5A4E-4542-8192-1F0CBB88C4EC}" name="링크" dataDxfId="16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topLeftCell="A18" zoomScaleNormal="100" workbookViewId="0"/>
  </sheetViews>
  <sheetFormatPr defaultRowHeight="17.399999999999999" x14ac:dyDescent="0.4"/>
  <cols>
    <col min="1" max="1" width="5.69921875" customWidth="1"/>
  </cols>
  <sheetData>
    <row r="1" spans="1:13" x14ac:dyDescent="0.4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9.2" x14ac:dyDescent="0.4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4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4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x14ac:dyDescent="0.4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x14ac:dyDescent="0.4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4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4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4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x14ac:dyDescent="0.4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x14ac:dyDescent="0.4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 x14ac:dyDescent="0.4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 x14ac:dyDescent="0.4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 x14ac:dyDescent="0.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4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x14ac:dyDescent="0.4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x14ac:dyDescent="0.4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x14ac:dyDescent="0.4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x14ac:dyDescent="0.4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 x14ac:dyDescent="0.4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4">
      <c r="A21" s="11"/>
      <c r="B21" s="11" t="s">
        <v>205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 x14ac:dyDescent="0.4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 x14ac:dyDescent="0.4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 x14ac:dyDescent="0.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topLeftCell="A4" zoomScaleNormal="100" workbookViewId="0">
      <selection activeCell="G11" sqref="G11"/>
    </sheetView>
  </sheetViews>
  <sheetFormatPr defaultRowHeight="17.399999999999999" x14ac:dyDescent="0.4"/>
  <cols>
    <col min="3" max="3" width="4.69921875" customWidth="1"/>
    <col min="4" max="4" width="6" style="75" customWidth="1"/>
    <col min="5" max="5" width="73.296875" style="74" customWidth="1"/>
    <col min="6" max="6" width="12.5" style="74" customWidth="1"/>
    <col min="7" max="7" width="13.19921875" customWidth="1"/>
    <col min="8" max="8" width="25.3984375" hidden="1" customWidth="1"/>
  </cols>
  <sheetData>
    <row r="1" spans="4:8" ht="12.6" customHeight="1" thickBot="1" x14ac:dyDescent="0.45"/>
    <row r="2" spans="4:8" ht="115.8" customHeight="1" thickBot="1" x14ac:dyDescent="0.45">
      <c r="D2" s="95"/>
      <c r="E2" s="96"/>
      <c r="F2" s="96"/>
      <c r="G2" s="97"/>
    </row>
    <row r="3" spans="4:8" ht="10.199999999999999" customHeight="1" x14ac:dyDescent="0.4"/>
    <row r="4" spans="4:8" ht="24.75" customHeight="1" x14ac:dyDescent="0.4">
      <c r="D4" s="75" t="s">
        <v>159</v>
      </c>
      <c r="E4" s="75" t="s">
        <v>163</v>
      </c>
      <c r="F4" s="75" t="s">
        <v>176</v>
      </c>
      <c r="G4" s="74" t="s">
        <v>162</v>
      </c>
      <c r="H4" t="s">
        <v>161</v>
      </c>
    </row>
    <row r="5" spans="4:8" ht="24.75" customHeight="1" x14ac:dyDescent="0.4">
      <c r="D5" s="79">
        <f t="shared" ref="D5:D10" si="0">ROW()-4</f>
        <v>1</v>
      </c>
      <c r="E5" s="75" t="s">
        <v>164</v>
      </c>
      <c r="F5" s="74" t="s">
        <v>177</v>
      </c>
      <c r="G5" s="76" t="str">
        <f t="shared" ref="G5:G10" si="1">HYPERLINK(H5,"바로가기")</f>
        <v>바로가기</v>
      </c>
      <c r="H5" t="s">
        <v>171</v>
      </c>
    </row>
    <row r="6" spans="4:8" ht="24.75" customHeight="1" x14ac:dyDescent="0.4">
      <c r="D6" s="79">
        <f t="shared" si="0"/>
        <v>2</v>
      </c>
      <c r="E6" s="75" t="s">
        <v>169</v>
      </c>
      <c r="F6" s="74" t="s">
        <v>179</v>
      </c>
      <c r="G6" s="76" t="str">
        <f>HYPERLINK(H6,"바로가기")</f>
        <v>바로가기</v>
      </c>
      <c r="H6" t="s">
        <v>170</v>
      </c>
    </row>
    <row r="7" spans="4:8" ht="24.75" customHeight="1" x14ac:dyDescent="0.4">
      <c r="D7" s="79">
        <f t="shared" si="0"/>
        <v>3</v>
      </c>
      <c r="E7" s="75" t="s">
        <v>165</v>
      </c>
      <c r="F7" s="74" t="s">
        <v>178</v>
      </c>
      <c r="G7" s="76" t="str">
        <f t="shared" si="1"/>
        <v>바로가기</v>
      </c>
      <c r="H7" t="s">
        <v>172</v>
      </c>
    </row>
    <row r="8" spans="4:8" ht="24.75" customHeight="1" x14ac:dyDescent="0.4">
      <c r="D8" s="79">
        <f t="shared" si="0"/>
        <v>4</v>
      </c>
      <c r="E8" s="77" t="s">
        <v>166</v>
      </c>
      <c r="F8" s="80" t="s">
        <v>179</v>
      </c>
      <c r="G8" s="76" t="str">
        <f t="shared" si="1"/>
        <v>바로가기</v>
      </c>
      <c r="H8" s="78" t="s">
        <v>173</v>
      </c>
    </row>
    <row r="9" spans="4:8" ht="24.75" customHeight="1" x14ac:dyDescent="0.4">
      <c r="D9" s="79">
        <f t="shared" si="0"/>
        <v>5</v>
      </c>
      <c r="E9" s="77" t="s">
        <v>167</v>
      </c>
      <c r="F9" s="80" t="s">
        <v>180</v>
      </c>
      <c r="G9" s="76" t="str">
        <f t="shared" si="1"/>
        <v>바로가기</v>
      </c>
      <c r="H9" t="s">
        <v>174</v>
      </c>
    </row>
    <row r="10" spans="4:8" ht="24.75" customHeight="1" thickBot="1" x14ac:dyDescent="0.45">
      <c r="D10" s="79">
        <f t="shared" si="0"/>
        <v>6</v>
      </c>
      <c r="E10" s="77" t="s">
        <v>168</v>
      </c>
      <c r="F10" s="80" t="s">
        <v>181</v>
      </c>
      <c r="G10" s="76" t="str">
        <f t="shared" si="1"/>
        <v>바로가기</v>
      </c>
      <c r="H10" t="s">
        <v>175</v>
      </c>
    </row>
    <row r="11" spans="4:8" ht="24.75" customHeight="1" thickTop="1" x14ac:dyDescent="0.4">
      <c r="G11" s="101"/>
    </row>
    <row r="12" spans="4:8" ht="24.75" customHeight="1" x14ac:dyDescent="0.4"/>
    <row r="13" spans="4:8" ht="24.75" customHeight="1" x14ac:dyDescent="0.4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7.399999999999999" x14ac:dyDescent="0.4"/>
  <cols>
    <col min="1" max="1" width="5.3984375" customWidth="1"/>
    <col min="2" max="12" width="8.796875" customWidth="1"/>
    <col min="13" max="13" width="3.69921875" customWidth="1"/>
    <col min="14" max="14" width="6.59765625" customWidth="1"/>
    <col min="15" max="16383" width="8.796875" hidden="1"/>
    <col min="16384" max="16384" width="0.59765625" hidden="1" customWidth="1"/>
  </cols>
  <sheetData>
    <row r="1" spans="1:14" ht="142.19999999999999" customHeight="1" x14ac:dyDescent="0.4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177.6" customHeight="1" x14ac:dyDescent="0.4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" customHeight="1" x14ac:dyDescent="0.4">
      <c r="A4" s="99" t="s">
        <v>182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6" spans="1:14" ht="47.4" customHeight="1" x14ac:dyDescent="0.4">
      <c r="C6" s="82" t="s">
        <v>183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2" customHeight="1" x14ac:dyDescent="0.4">
      <c r="C7" s="86" t="s">
        <v>196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 x14ac:dyDescent="0.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 x14ac:dyDescent="0.4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 x14ac:dyDescent="0.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" customHeight="1" x14ac:dyDescent="0.4">
      <c r="C13" s="82" t="s">
        <v>184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2" customHeight="1" x14ac:dyDescent="0.4">
      <c r="C14" s="83" t="s">
        <v>185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 x14ac:dyDescent="0.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 x14ac:dyDescent="0.4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 x14ac:dyDescent="0.4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" customHeight="1" x14ac:dyDescent="0.4">
      <c r="C20" s="82" t="s">
        <v>195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2" customHeight="1" x14ac:dyDescent="0.4">
      <c r="C21" s="84" t="s">
        <v>186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 x14ac:dyDescent="0.4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 x14ac:dyDescent="0.4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 x14ac:dyDescent="0.4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" customHeight="1" x14ac:dyDescent="0.4">
      <c r="C27" s="82" t="s">
        <v>187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2" customHeight="1" x14ac:dyDescent="0.4">
      <c r="C28" s="100" t="s">
        <v>188</v>
      </c>
      <c r="D28" s="100"/>
      <c r="E28" s="100"/>
      <c r="F28" s="100"/>
      <c r="G28" s="100"/>
      <c r="H28" s="100"/>
      <c r="I28" s="100"/>
      <c r="J28" s="100"/>
      <c r="K28" s="100"/>
      <c r="L28" s="100"/>
      <c r="M28" s="85"/>
    </row>
    <row r="29" spans="3:13" x14ac:dyDescent="0.4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" customHeight="1" x14ac:dyDescent="0.4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 x14ac:dyDescent="0.4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" customHeight="1" x14ac:dyDescent="0.4">
      <c r="C34" s="82" t="s">
        <v>189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2" customHeight="1" x14ac:dyDescent="0.4">
      <c r="C35" s="83" t="s">
        <v>190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 x14ac:dyDescent="0.4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 x14ac:dyDescent="0.4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 x14ac:dyDescent="0.4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" customHeight="1" x14ac:dyDescent="0.4">
      <c r="C41" s="82" t="s">
        <v>191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2" customHeight="1" x14ac:dyDescent="0.4">
      <c r="C42" s="83" t="s">
        <v>192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 x14ac:dyDescent="0.4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 x14ac:dyDescent="0.4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 x14ac:dyDescent="0.4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" customHeight="1" x14ac:dyDescent="0.4">
      <c r="C48" s="82" t="s">
        <v>193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2" customHeight="1" x14ac:dyDescent="0.4">
      <c r="C49" s="83" t="s">
        <v>194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 x14ac:dyDescent="0.4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 x14ac:dyDescent="0.4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 x14ac:dyDescent="0.4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zoomScale="130" zoomScaleNormal="130" workbookViewId="0">
      <selection activeCell="H9" sqref="H9"/>
    </sheetView>
  </sheetViews>
  <sheetFormatPr defaultColWidth="9" defaultRowHeight="18.75" customHeight="1" x14ac:dyDescent="0.4"/>
  <cols>
    <col min="1" max="1" width="3.09765625" style="1" customWidth="1"/>
    <col min="2" max="2" width="9.19921875" style="1" customWidth="1"/>
    <col min="3" max="3" width="18.8984375" style="2" customWidth="1"/>
    <col min="4" max="4" width="9.09765625" style="1" customWidth="1"/>
    <col min="5" max="5" width="9.69921875" style="17" customWidth="1"/>
    <col min="6" max="6" width="4.09765625" style="1" customWidth="1"/>
    <col min="7" max="7" width="9.19921875" style="1" customWidth="1"/>
    <col min="8" max="8" width="15.09765625" style="2" customWidth="1"/>
    <col min="9" max="9" width="10.69921875" style="2" customWidth="1"/>
    <col min="10" max="10" width="9.8984375" style="2" customWidth="1"/>
    <col min="11" max="11" width="9" style="2"/>
    <col min="12" max="12" width="3.69921875" style="1" customWidth="1"/>
    <col min="13" max="16384" width="9" style="1"/>
  </cols>
  <sheetData>
    <row r="1" spans="1:11" s="9" customFormat="1" ht="6.75" customHeight="1" x14ac:dyDescent="0.4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 x14ac:dyDescent="0.4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 x14ac:dyDescent="0.4">
      <c r="A3" s="11"/>
      <c r="B3" s="22" t="s">
        <v>90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 x14ac:dyDescent="0.4">
      <c r="C4" s="10"/>
      <c r="E4" s="26"/>
      <c r="H4" s="10"/>
      <c r="I4" s="10"/>
      <c r="J4" s="10"/>
      <c r="K4" s="10"/>
    </row>
    <row r="5" spans="1:11" s="6" customFormat="1" ht="21.75" customHeight="1" x14ac:dyDescent="0.4">
      <c r="B5" s="8" t="s">
        <v>62</v>
      </c>
      <c r="C5" s="7"/>
      <c r="E5" s="27"/>
      <c r="J5" s="7"/>
    </row>
    <row r="6" spans="1:11" ht="9.6" customHeight="1" x14ac:dyDescent="0.4"/>
    <row r="7" spans="1:11" s="20" customFormat="1" ht="18.75" customHeight="1" x14ac:dyDescent="0.4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 x14ac:dyDescent="0.4">
      <c r="B8" s="31" t="s">
        <v>81</v>
      </c>
      <c r="C8" s="32" t="s">
        <v>65</v>
      </c>
      <c r="D8" s="31" t="s">
        <v>66</v>
      </c>
      <c r="E8" s="32">
        <v>1000</v>
      </c>
      <c r="G8" s="20" t="s">
        <v>43</v>
      </c>
      <c r="H8" s="30" t="str">
        <f>INDEX(C8:C15,MATCH($G$8,$B$8:$B$15,0))</f>
        <v>실리콘 국자</v>
      </c>
      <c r="I8" s="30" t="str">
        <f t="shared" ref="I8:J8" si="0">INDEX(D8:D15,MATCH($G$8,$B$8:$B$15,0))</f>
        <v>C-05</v>
      </c>
      <c r="J8" s="30">
        <f t="shared" si="0"/>
        <v>2000</v>
      </c>
      <c r="K8" s="33"/>
    </row>
    <row r="9" spans="1:11" s="19" customFormat="1" ht="18.75" customHeight="1" x14ac:dyDescent="0.4">
      <c r="B9" s="34" t="s">
        <v>82</v>
      </c>
      <c r="C9" s="35" t="s">
        <v>67</v>
      </c>
      <c r="D9" s="34" t="s">
        <v>68</v>
      </c>
      <c r="E9" s="35">
        <v>1000</v>
      </c>
      <c r="H9" s="30" t="str" cm="1">
        <f t="array" ref="H9:J9">_xlfn.XLOOKUP(G8,B8:B15,C8:E15)</f>
        <v>실리콘 국자</v>
      </c>
      <c r="I9" s="30" t="str">
        <v>C-05</v>
      </c>
      <c r="J9" s="30">
        <v>2000</v>
      </c>
      <c r="K9" s="33"/>
    </row>
    <row r="10" spans="1:11" s="19" customFormat="1" ht="18.75" customHeight="1" x14ac:dyDescent="0.4">
      <c r="B10" s="31" t="s">
        <v>43</v>
      </c>
      <c r="C10" s="32" t="s">
        <v>69</v>
      </c>
      <c r="D10" s="31" t="s">
        <v>70</v>
      </c>
      <c r="E10" s="32">
        <v>2000</v>
      </c>
      <c r="H10" s="30" t="str" cm="1">
        <f t="array" ref="H10:J10">VLOOKUP(G8,$B$8:$E$15,{2,3,4})</f>
        <v>실리콘 국자</v>
      </c>
      <c r="I10" s="30" t="str">
        <v>C-05</v>
      </c>
      <c r="J10" s="30">
        <v>2000</v>
      </c>
      <c r="K10" s="33"/>
    </row>
    <row r="11" spans="1:11" s="19" customFormat="1" ht="18.75" customHeight="1" x14ac:dyDescent="0.4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 x14ac:dyDescent="0.4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 x14ac:dyDescent="0.4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 x14ac:dyDescent="0.4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 x14ac:dyDescent="0.4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 x14ac:dyDescent="0.4">
      <c r="D16" s="36" t="s">
        <v>88</v>
      </c>
      <c r="E16" s="4"/>
    </row>
    <row r="17" spans="4:5" ht="18.75" customHeight="1" x14ac:dyDescent="0.4">
      <c r="D17" s="36" t="s">
        <v>89</v>
      </c>
      <c r="E17" s="4"/>
    </row>
  </sheetData>
  <phoneticPr fontId="2" type="noConversion"/>
  <dataValidations count="1">
    <dataValidation type="list" allowBlank="1" showInputMessage="1" showErrorMessage="1" sqref="G8" xr:uid="{58105F3D-E7DF-4E97-AFFC-C30D02A95015}">
      <formula1>$B$8:$B$15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tabSelected="1" topLeftCell="A5" zoomScale="130" zoomScaleNormal="130" workbookViewId="0">
      <selection activeCell="K11" sqref="K11"/>
    </sheetView>
  </sheetViews>
  <sheetFormatPr defaultColWidth="9" defaultRowHeight="18.75" customHeight="1" x14ac:dyDescent="0.4"/>
  <cols>
    <col min="1" max="1" width="3.09765625" style="19" customWidth="1"/>
    <col min="2" max="3" width="10.69921875" style="19" customWidth="1"/>
    <col min="4" max="4" width="11.09765625" style="33" bestFit="1" customWidth="1"/>
    <col min="5" max="5" width="3.09765625" style="19" customWidth="1"/>
    <col min="6" max="6" width="9.19921875" style="19" customWidth="1"/>
    <col min="7" max="7" width="2.69921875" style="19" customWidth="1"/>
    <col min="8" max="8" width="9" style="20"/>
    <col min="9" max="9" width="9" style="30"/>
    <col min="10" max="10" width="2" style="33" customWidth="1"/>
    <col min="11" max="11" width="9.69921875" style="33" customWidth="1"/>
    <col min="12" max="12" width="1.69921875" style="33" customWidth="1"/>
    <col min="13" max="16384" width="9" style="19"/>
  </cols>
  <sheetData>
    <row r="1" spans="1:12" s="9" customFormat="1" ht="6.75" customHeight="1" x14ac:dyDescent="0.4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 x14ac:dyDescent="0.4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 x14ac:dyDescent="0.4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 x14ac:dyDescent="0.4">
      <c r="D4" s="10"/>
      <c r="H4" s="23"/>
      <c r="I4" s="26"/>
      <c r="J4" s="10"/>
      <c r="K4" s="10"/>
      <c r="L4" s="10"/>
    </row>
    <row r="5" spans="1:12" s="6" customFormat="1" ht="21.75" customHeight="1" x14ac:dyDescent="0.4">
      <c r="B5" s="8" t="s">
        <v>23</v>
      </c>
      <c r="D5" s="7"/>
      <c r="H5" s="24"/>
      <c r="I5" s="24"/>
    </row>
    <row r="6" spans="1:12" s="1" customFormat="1" ht="9.75" customHeight="1" x14ac:dyDescent="0.4">
      <c r="D6" s="2"/>
      <c r="H6" s="15"/>
      <c r="I6" s="17"/>
      <c r="J6" s="2"/>
      <c r="K6" s="2"/>
      <c r="L6" s="2"/>
    </row>
    <row r="7" spans="1:12" s="1" customFormat="1" ht="18.75" customHeight="1" x14ac:dyDescent="0.4">
      <c r="D7" s="2"/>
      <c r="H7" s="15"/>
      <c r="I7" s="17"/>
      <c r="J7" s="2"/>
      <c r="K7" s="2"/>
      <c r="L7" s="2"/>
    </row>
    <row r="8" spans="1:12" s="1" customFormat="1" ht="9.75" customHeight="1" x14ac:dyDescent="0.4">
      <c r="D8" s="2"/>
      <c r="H8" s="15"/>
      <c r="I8" s="17"/>
      <c r="J8" s="2"/>
      <c r="K8" s="2"/>
      <c r="L8" s="2"/>
    </row>
    <row r="9" spans="1:12" ht="18.75" customHeight="1" x14ac:dyDescent="0.4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91</v>
      </c>
      <c r="I9" s="37" t="s">
        <v>49</v>
      </c>
      <c r="K9" s="37" t="s">
        <v>92</v>
      </c>
    </row>
    <row r="10" spans="1:12" ht="18.75" customHeight="1" x14ac:dyDescent="0.4">
      <c r="B10" s="42" t="s">
        <v>7</v>
      </c>
      <c r="C10" s="42" t="s">
        <v>6</v>
      </c>
      <c r="D10" s="43" t="s">
        <v>5</v>
      </c>
      <c r="F10" s="20" t="str" cm="1">
        <f t="array" ref="F10:F14">_xlfn._xlws.SORT(_xlfn.UNIQUE(D10:D19),1)</f>
        <v>법무팀</v>
      </c>
      <c r="H10" s="20" t="str" cm="1">
        <f t="array" ref="H10:I15">_xlfn._xlws.SORT(_xlfn.UNIQUE(B10:C19),1)</f>
        <v>박</v>
      </c>
      <c r="I10" s="20" t="str">
        <v>현수</v>
      </c>
      <c r="K10" s="33" t="str" cm="1">
        <f t="array" ref="K10:K15">_xlfn.UNIQUE(B10:B19&amp;C10:C19)</f>
        <v>정현수</v>
      </c>
    </row>
    <row r="11" spans="1:12" ht="18.75" customHeight="1" x14ac:dyDescent="0.4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이</v>
      </c>
      <c r="I11" s="30" t="str">
        <v>서아</v>
      </c>
      <c r="K11" s="33" t="str">
        <v>임규리</v>
      </c>
    </row>
    <row r="12" spans="1:12" ht="18.75" customHeight="1" x14ac:dyDescent="0.4">
      <c r="B12" s="42" t="s">
        <v>93</v>
      </c>
      <c r="C12" s="42" t="s">
        <v>6</v>
      </c>
      <c r="D12" s="43" t="s">
        <v>15</v>
      </c>
      <c r="F12" s="20" t="str">
        <v>재무팀</v>
      </c>
      <c r="H12" s="20" t="str">
        <v>임</v>
      </c>
      <c r="I12" s="30" t="str">
        <v>규리</v>
      </c>
      <c r="K12" s="33" t="str">
        <v>박현수</v>
      </c>
    </row>
    <row r="13" spans="1:12" ht="18.75" customHeight="1" x14ac:dyDescent="0.4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임</v>
      </c>
      <c r="I13" s="30" t="str">
        <v>예서</v>
      </c>
      <c r="K13" s="33" t="str">
        <v>이서아</v>
      </c>
    </row>
    <row r="14" spans="1:12" ht="18.75" customHeight="1" x14ac:dyDescent="0.4">
      <c r="B14" s="42" t="s">
        <v>17</v>
      </c>
      <c r="C14" s="42" t="s">
        <v>16</v>
      </c>
      <c r="D14" s="43" t="s">
        <v>15</v>
      </c>
      <c r="F14" s="20" t="str">
        <v>회계팀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 x14ac:dyDescent="0.4">
      <c r="B15" s="44" t="s">
        <v>10</v>
      </c>
      <c r="C15" s="44" t="s">
        <v>9</v>
      </c>
      <c r="D15" s="45" t="s">
        <v>14</v>
      </c>
      <c r="F15" s="20"/>
      <c r="H15" s="20" t="str">
        <v>정</v>
      </c>
      <c r="I15" s="30" t="str">
        <v>현수</v>
      </c>
      <c r="K15" s="33" t="str">
        <v>임예서</v>
      </c>
    </row>
    <row r="16" spans="1:12" ht="18.75" customHeight="1" x14ac:dyDescent="0.4">
      <c r="B16" s="42" t="s">
        <v>13</v>
      </c>
      <c r="C16" s="42" t="s">
        <v>12</v>
      </c>
      <c r="D16" s="43" t="s">
        <v>5</v>
      </c>
      <c r="F16" s="20"/>
    </row>
    <row r="17" spans="2:14" ht="18.75" customHeight="1" x14ac:dyDescent="0.4">
      <c r="B17" s="44" t="s">
        <v>10</v>
      </c>
      <c r="C17" s="44" t="s">
        <v>11</v>
      </c>
      <c r="D17" s="45" t="s">
        <v>5</v>
      </c>
      <c r="F17" s="20"/>
    </row>
    <row r="18" spans="2:14" ht="18.75" customHeight="1" x14ac:dyDescent="0.4">
      <c r="B18" s="42" t="s">
        <v>10</v>
      </c>
      <c r="C18" s="42" t="s">
        <v>9</v>
      </c>
      <c r="D18" s="43" t="s">
        <v>8</v>
      </c>
      <c r="F18" s="20"/>
    </row>
    <row r="19" spans="2:14" ht="18.75" customHeight="1" x14ac:dyDescent="0.4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2"/>
  <sheetViews>
    <sheetView showGridLines="0" topLeftCell="A3" zoomScale="130" zoomScaleNormal="130" workbookViewId="0">
      <selection activeCell="M9" sqref="M9"/>
    </sheetView>
  </sheetViews>
  <sheetFormatPr defaultColWidth="9" defaultRowHeight="18.75" customHeight="1" x14ac:dyDescent="0.4"/>
  <cols>
    <col min="1" max="1" width="3.09765625" style="1" customWidth="1"/>
    <col min="2" max="3" width="10.69921875" style="1" customWidth="1"/>
    <col min="4" max="4" width="11.09765625" style="2" bestFit="1" customWidth="1"/>
    <col min="5" max="5" width="3.09765625" style="1" customWidth="1"/>
    <col min="6" max="7" width="9.8984375" style="1" customWidth="1"/>
    <col min="8" max="8" width="9.8984375" style="2" customWidth="1"/>
    <col min="9" max="9" width="2.8984375" style="1" customWidth="1"/>
    <col min="10" max="10" width="11.59765625" style="1" customWidth="1"/>
    <col min="11" max="11" width="2.19921875" style="1" customWidth="1"/>
    <col min="12" max="12" width="10.19921875" style="1" customWidth="1"/>
    <col min="13" max="13" width="11.09765625" style="1" customWidth="1"/>
    <col min="14" max="14" width="9" style="1"/>
    <col min="15" max="15" width="3.69921875" style="1" customWidth="1"/>
    <col min="16" max="16384" width="9" style="1"/>
  </cols>
  <sheetData>
    <row r="1" spans="1:15" s="9" customFormat="1" ht="6.75" customHeight="1" x14ac:dyDescent="0.4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 x14ac:dyDescent="0.4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 x14ac:dyDescent="0.4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 x14ac:dyDescent="0.4">
      <c r="D4" s="10"/>
      <c r="H4" s="10"/>
    </row>
    <row r="5" spans="1:15" s="6" customFormat="1" ht="21.75" customHeight="1" x14ac:dyDescent="0.3">
      <c r="B5" s="8" t="s">
        <v>27</v>
      </c>
      <c r="D5" s="7"/>
      <c r="H5" s="7"/>
      <c r="J5" s="18"/>
    </row>
    <row r="6" spans="1:15" ht="9.6" customHeight="1" x14ac:dyDescent="0.4"/>
    <row r="7" spans="1:15" ht="18.600000000000001" customHeight="1" x14ac:dyDescent="0.4"/>
    <row r="8" spans="1:15" ht="8.4" customHeight="1" x14ac:dyDescent="0.4"/>
    <row r="9" spans="1:15" ht="18.75" customHeight="1" x14ac:dyDescent="0.4">
      <c r="B9" s="47" t="s">
        <v>19</v>
      </c>
      <c r="C9" s="47" t="s">
        <v>94</v>
      </c>
      <c r="D9" s="48" t="s">
        <v>95</v>
      </c>
      <c r="F9" s="5" t="s">
        <v>19</v>
      </c>
      <c r="G9" s="5" t="s">
        <v>94</v>
      </c>
      <c r="H9" s="16" t="s">
        <v>95</v>
      </c>
      <c r="J9" s="16" t="s">
        <v>111</v>
      </c>
      <c r="K9" s="15"/>
      <c r="L9" s="16" t="s">
        <v>112</v>
      </c>
      <c r="M9" s="3"/>
      <c r="N9" s="15"/>
      <c r="O9" s="15"/>
    </row>
    <row r="10" spans="1:15" ht="18.75" customHeight="1" x14ac:dyDescent="0.4">
      <c r="B10" s="49" t="s">
        <v>96</v>
      </c>
      <c r="C10" s="49" t="s">
        <v>100</v>
      </c>
      <c r="D10" s="50">
        <v>360</v>
      </c>
      <c r="F10" s="15" t="s">
        <v>208</v>
      </c>
      <c r="G10" s="15" t="s">
        <v>100</v>
      </c>
      <c r="H10" s="17">
        <v>360</v>
      </c>
      <c r="J10" s="1" t="str" cm="1">
        <f t="array" ref="J10:J15">_xlfn._xlws.SORT(_xlfn.UNIQUE(B10:B25),1)</f>
        <v>A부서</v>
      </c>
      <c r="K10" s="15"/>
      <c r="L10" s="38" t="s">
        <v>113</v>
      </c>
      <c r="N10" s="17"/>
      <c r="O10" s="17"/>
    </row>
    <row r="11" spans="1:15" ht="18.75" customHeight="1" x14ac:dyDescent="0.4">
      <c r="B11" s="51" t="s">
        <v>98</v>
      </c>
      <c r="C11" s="51" t="s">
        <v>101</v>
      </c>
      <c r="D11" s="39">
        <v>1760</v>
      </c>
      <c r="F11" s="15" t="s">
        <v>208</v>
      </c>
      <c r="G11" s="15" t="s">
        <v>108</v>
      </c>
      <c r="H11" s="17">
        <v>1370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 x14ac:dyDescent="0.4">
      <c r="B12" s="49" t="s">
        <v>99</v>
      </c>
      <c r="C12" s="49" t="s">
        <v>42</v>
      </c>
      <c r="D12" s="50">
        <v>1830</v>
      </c>
      <c r="F12" s="15" t="s">
        <v>208</v>
      </c>
      <c r="G12" s="15" t="s">
        <v>102</v>
      </c>
      <c r="H12" s="17">
        <v>180</v>
      </c>
      <c r="J12" s="1" t="str">
        <v>C부서</v>
      </c>
      <c r="K12" s="15"/>
      <c r="L12" s="17" t="str" cm="1">
        <f t="array" ref="L12:L17">_xlfn.ANCHORARRAY(J10)</f>
        <v>A부서</v>
      </c>
      <c r="M12" s="17"/>
      <c r="N12" s="17"/>
      <c r="O12" s="17"/>
    </row>
    <row r="13" spans="1:15" ht="18.75" customHeight="1" x14ac:dyDescent="0.4">
      <c r="B13" s="51" t="s">
        <v>96</v>
      </c>
      <c r="C13" s="51" t="s">
        <v>102</v>
      </c>
      <c r="D13" s="39">
        <v>180</v>
      </c>
      <c r="F13" s="15" t="s">
        <v>208</v>
      </c>
      <c r="G13" s="15" t="s">
        <v>106</v>
      </c>
      <c r="H13" s="17">
        <v>1110</v>
      </c>
      <c r="J13" s="1" t="str">
        <v>D부서</v>
      </c>
      <c r="K13" s="15"/>
      <c r="L13" s="17" t="str">
        <v>B부서</v>
      </c>
      <c r="M13" s="17"/>
      <c r="N13" s="17"/>
      <c r="O13" s="17"/>
    </row>
    <row r="14" spans="1:15" ht="18.75" customHeight="1" x14ac:dyDescent="0.4">
      <c r="B14" s="49" t="s">
        <v>97</v>
      </c>
      <c r="C14" s="49" t="s">
        <v>103</v>
      </c>
      <c r="D14" s="50">
        <v>400</v>
      </c>
      <c r="F14" s="15" t="s">
        <v>209</v>
      </c>
      <c r="G14" s="15" t="s">
        <v>104</v>
      </c>
      <c r="H14" s="17">
        <v>1150</v>
      </c>
      <c r="J14" s="1" t="str">
        <v>R부서</v>
      </c>
      <c r="K14" s="15"/>
      <c r="L14" s="17" t="str">
        <v>C부서</v>
      </c>
      <c r="M14" s="17"/>
      <c r="N14" s="17"/>
      <c r="O14" s="17"/>
    </row>
    <row r="15" spans="1:15" ht="18.75" customHeight="1" x14ac:dyDescent="0.4">
      <c r="B15" s="51" t="s">
        <v>97</v>
      </c>
      <c r="C15" s="51" t="s">
        <v>104</v>
      </c>
      <c r="D15" s="39">
        <v>1150</v>
      </c>
      <c r="F15" s="15" t="s">
        <v>209</v>
      </c>
      <c r="G15" s="15" t="s">
        <v>103</v>
      </c>
      <c r="H15" s="17">
        <v>400</v>
      </c>
      <c r="J15" s="1">
        <v>0</v>
      </c>
      <c r="K15" s="15"/>
      <c r="L15" s="17" t="str">
        <v>D부서</v>
      </c>
      <c r="M15" s="17"/>
      <c r="N15" s="17"/>
      <c r="O15" s="17"/>
    </row>
    <row r="16" spans="1:15" ht="18.75" customHeight="1" x14ac:dyDescent="0.4">
      <c r="B16" s="49" t="s">
        <v>99</v>
      </c>
      <c r="C16" s="49" t="s">
        <v>105</v>
      </c>
      <c r="D16" s="50">
        <v>290</v>
      </c>
      <c r="F16" s="15" t="s">
        <v>209</v>
      </c>
      <c r="G16" s="15" t="s">
        <v>210</v>
      </c>
      <c r="H16" s="17">
        <v>1340</v>
      </c>
      <c r="K16" s="15"/>
      <c r="L16" s="17" t="str">
        <v>R부서</v>
      </c>
      <c r="M16" s="17"/>
      <c r="N16" s="17"/>
      <c r="O16" s="17"/>
    </row>
    <row r="17" spans="2:12" ht="18.75" customHeight="1" x14ac:dyDescent="0.4">
      <c r="B17" s="51" t="s">
        <v>96</v>
      </c>
      <c r="C17" s="51" t="s">
        <v>106</v>
      </c>
      <c r="D17" s="39">
        <v>1110</v>
      </c>
      <c r="F17" s="15" t="s">
        <v>211</v>
      </c>
      <c r="G17" s="15" t="s">
        <v>212</v>
      </c>
      <c r="H17" s="17">
        <v>930</v>
      </c>
      <c r="L17" s="1">
        <v>0</v>
      </c>
    </row>
    <row r="18" spans="2:12" ht="18.75" customHeight="1" x14ac:dyDescent="0.4">
      <c r="B18" s="49" t="s">
        <v>98</v>
      </c>
      <c r="C18" s="49" t="s">
        <v>107</v>
      </c>
      <c r="D18" s="50">
        <v>1260</v>
      </c>
      <c r="F18" s="15" t="s">
        <v>211</v>
      </c>
      <c r="G18" s="15" t="s">
        <v>42</v>
      </c>
      <c r="H18" s="17">
        <v>1830</v>
      </c>
    </row>
    <row r="19" spans="2:12" ht="18.75" customHeight="1" x14ac:dyDescent="0.4">
      <c r="B19" s="51" t="s">
        <v>96</v>
      </c>
      <c r="C19" s="51" t="s">
        <v>108</v>
      </c>
      <c r="D19" s="39">
        <v>1370</v>
      </c>
      <c r="F19" s="15" t="s">
        <v>211</v>
      </c>
      <c r="G19" s="15" t="s">
        <v>105</v>
      </c>
      <c r="H19" s="17">
        <v>290</v>
      </c>
    </row>
    <row r="20" spans="2:12" ht="18.75" customHeight="1" x14ac:dyDescent="0.4">
      <c r="B20" s="49" t="s">
        <v>99</v>
      </c>
      <c r="C20" s="49" t="s">
        <v>109</v>
      </c>
      <c r="D20" s="50">
        <v>930</v>
      </c>
      <c r="F20" s="15" t="s">
        <v>213</v>
      </c>
      <c r="G20" s="15" t="s">
        <v>101</v>
      </c>
      <c r="H20" s="17">
        <v>1760</v>
      </c>
    </row>
    <row r="21" spans="2:12" ht="18.75" customHeight="1" x14ac:dyDescent="0.4">
      <c r="B21" s="52" t="s">
        <v>97</v>
      </c>
      <c r="C21" s="52" t="s">
        <v>110</v>
      </c>
      <c r="D21" s="4">
        <v>1340</v>
      </c>
      <c r="F21" s="15" t="s">
        <v>213</v>
      </c>
      <c r="G21" s="15" t="s">
        <v>107</v>
      </c>
      <c r="H21" s="17">
        <v>1260</v>
      </c>
    </row>
    <row r="22" spans="2:12" ht="18.75" customHeight="1" x14ac:dyDescent="0.4">
      <c r="B22" s="102" t="s">
        <v>214</v>
      </c>
      <c r="C22" s="102" t="s">
        <v>215</v>
      </c>
      <c r="D22" s="2">
        <v>1230</v>
      </c>
    </row>
  </sheetData>
  <autoFilter ref="F9:H9" xr:uid="{D1444BCE-7E7A-4304-8D66-B7116D45C069}"/>
  <sortState xmlns:xlrd2="http://schemas.microsoft.com/office/spreadsheetml/2017/richdata2" ref="F10:H21">
    <sortCondition ref="F10:F21"/>
    <sortCondition ref="G10:G21"/>
    <sortCondition descending="1" ref="H10:H21"/>
  </sortState>
  <phoneticPr fontId="2" type="noConversion"/>
  <dataValidations count="1">
    <dataValidation type="list" allowBlank="1" showInputMessage="1" showErrorMessage="1" sqref="M9" xr:uid="{18529E57-F967-44B0-97D2-3C2D99F4D3A3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topLeftCell="A4" zoomScale="130" zoomScaleNormal="130" workbookViewId="0">
      <selection activeCell="J9" sqref="J9"/>
    </sheetView>
  </sheetViews>
  <sheetFormatPr defaultColWidth="9" defaultRowHeight="18.75" customHeight="1" x14ac:dyDescent="0.4"/>
  <cols>
    <col min="1" max="1" width="3.09765625" style="1" customWidth="1"/>
    <col min="2" max="2" width="8.3984375" style="1" customWidth="1"/>
    <col min="3" max="3" width="10" style="1" customWidth="1"/>
    <col min="4" max="4" width="8.796875" style="1" customWidth="1"/>
    <col min="5" max="5" width="10.8984375" style="1" customWidth="1"/>
    <col min="6" max="6" width="12.69921875" style="1" customWidth="1"/>
    <col min="7" max="7" width="2.19921875" style="1" customWidth="1"/>
    <col min="8" max="9" width="12.19921875" style="1" customWidth="1"/>
    <col min="10" max="10" width="12.69921875" style="1" customWidth="1"/>
    <col min="11" max="16384" width="9" style="1"/>
  </cols>
  <sheetData>
    <row r="1" spans="1:11" s="9" customFormat="1" ht="6.75" customHeight="1" x14ac:dyDescent="0.4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 x14ac:dyDescent="0.4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 x14ac:dyDescent="0.4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 x14ac:dyDescent="0.4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 x14ac:dyDescent="0.4">
      <c r="B5" s="8" t="s">
        <v>53</v>
      </c>
    </row>
    <row r="6" spans="1:11" ht="8.4" customHeight="1" x14ac:dyDescent="0.4"/>
    <row r="7" spans="1:11" ht="22.8" customHeight="1" x14ac:dyDescent="0.4">
      <c r="I7" s="72" t="s">
        <v>143</v>
      </c>
      <c r="K7" s="93" t="s">
        <v>206</v>
      </c>
    </row>
    <row r="8" spans="1:11" ht="19.2" customHeight="1" x14ac:dyDescent="0.4">
      <c r="H8" s="1" cm="1">
        <f t="array" ref="H8:J8">MATCH(H9:J9,B9:F9,0)</f>
        <v>2</v>
      </c>
      <c r="I8" s="1">
        <v>4</v>
      </c>
      <c r="J8" s="1">
        <v>1</v>
      </c>
      <c r="K8" s="94" t="s">
        <v>207</v>
      </c>
    </row>
    <row r="9" spans="1:11" s="20" customFormat="1" ht="18.75" customHeight="1" x14ac:dyDescent="0.4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51</v>
      </c>
      <c r="J9" s="29" t="s">
        <v>52</v>
      </c>
    </row>
    <row r="10" spans="1:11" s="19" customFormat="1" ht="18.75" customHeight="1" x14ac:dyDescent="0.4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_xlfn.CHOOSECOLS(B10:F16,MATCH(H9:J9,B9:F9,0))</f>
        <v>김민수</v>
      </c>
      <c r="I10" s="20">
        <v>44941</v>
      </c>
      <c r="J10" s="20" t="str">
        <v>A001</v>
      </c>
    </row>
    <row r="11" spans="1:11" s="19" customFormat="1" ht="18.75" customHeight="1" x14ac:dyDescent="0.4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박지영</v>
      </c>
      <c r="I11" s="20">
        <v>44630</v>
      </c>
      <c r="J11" s="20" t="str">
        <v>A002</v>
      </c>
    </row>
    <row r="12" spans="1:11" s="19" customFormat="1" ht="18.75" customHeight="1" x14ac:dyDescent="0.4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이준호</v>
      </c>
      <c r="I12" s="20">
        <v>44034</v>
      </c>
      <c r="J12" s="20" t="str">
        <v>A003</v>
      </c>
    </row>
    <row r="13" spans="1:11" s="19" customFormat="1" ht="18.75" customHeight="1" x14ac:dyDescent="0.4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최은비</v>
      </c>
      <c r="I13" s="20">
        <v>45323</v>
      </c>
      <c r="J13" s="20" t="str">
        <v>A004</v>
      </c>
    </row>
    <row r="14" spans="1:11" s="19" customFormat="1" ht="18.75" customHeight="1" x14ac:dyDescent="0.4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정현우</v>
      </c>
      <c r="I14" s="20">
        <v>44530</v>
      </c>
      <c r="J14" s="20" t="str">
        <v>A005</v>
      </c>
    </row>
    <row r="15" spans="1:11" s="19" customFormat="1" ht="18.75" customHeight="1" x14ac:dyDescent="0.4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한소영</v>
      </c>
      <c r="I15" s="20">
        <v>43713</v>
      </c>
      <c r="J15" s="20" t="str">
        <v>A006</v>
      </c>
    </row>
    <row r="16" spans="1:11" s="19" customFormat="1" ht="18.75" customHeight="1" x14ac:dyDescent="0.4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오태진</v>
      </c>
      <c r="I16" s="20">
        <v>45095</v>
      </c>
      <c r="J16" s="20" t="str">
        <v>A007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topLeftCell="A6" zoomScale="130" zoomScaleNormal="130" workbookViewId="0">
      <selection activeCell="M10" sqref="M10"/>
    </sheetView>
  </sheetViews>
  <sheetFormatPr defaultColWidth="9" defaultRowHeight="18.75" customHeight="1" x14ac:dyDescent="0.4"/>
  <cols>
    <col min="1" max="1" width="12.09765625" style="1" customWidth="1"/>
    <col min="2" max="2" width="14.19921875" style="1" customWidth="1"/>
    <col min="3" max="3" width="9.3984375" style="59" customWidth="1"/>
    <col min="4" max="4" width="10" style="1" customWidth="1"/>
    <col min="5" max="5" width="11.69921875" style="1" customWidth="1"/>
    <col min="6" max="6" width="12.5" style="1" customWidth="1"/>
    <col min="7" max="7" width="2.59765625" style="1" customWidth="1"/>
    <col min="8" max="8" width="10" style="1" hidden="1" customWidth="1"/>
    <col min="9" max="9" width="12.19921875" style="71" hidden="1" customWidth="1"/>
    <col min="10" max="10" width="12.5" style="15" hidden="1" customWidth="1"/>
    <col min="11" max="11" width="2.19921875" style="1" customWidth="1"/>
    <col min="12" max="12" width="10.796875" style="1" customWidth="1"/>
    <col min="13" max="13" width="11.59765625" style="1" customWidth="1"/>
    <col min="14" max="14" width="12.19921875" style="1" customWidth="1"/>
    <col min="15" max="15" width="2.69921875" style="1" customWidth="1"/>
    <col min="16" max="16" width="10.59765625" style="1" hidden="1" customWidth="1"/>
    <col min="17" max="17" width="0" style="1" hidden="1" customWidth="1"/>
    <col min="18" max="16384" width="9" style="1"/>
  </cols>
  <sheetData>
    <row r="1" spans="1:17" s="9" customFormat="1" ht="6.75" customHeight="1" x14ac:dyDescent="0.4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 x14ac:dyDescent="0.4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 x14ac:dyDescent="0.4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 x14ac:dyDescent="0.4">
      <c r="C4" s="57"/>
      <c r="I4" s="69"/>
      <c r="J4" s="23"/>
    </row>
    <row r="5" spans="1:17" s="6" customFormat="1" ht="21.75" customHeight="1" x14ac:dyDescent="0.4">
      <c r="B5" s="8" t="s">
        <v>2</v>
      </c>
      <c r="C5" s="58"/>
      <c r="G5" s="7"/>
      <c r="H5" s="7"/>
      <c r="I5" s="70"/>
      <c r="J5" s="24"/>
    </row>
    <row r="6" spans="1:17" ht="7.2" customHeight="1" x14ac:dyDescent="0.4"/>
    <row r="7" spans="1:17" s="19" customFormat="1" ht="19.2" customHeight="1" x14ac:dyDescent="0.4">
      <c r="C7" s="60"/>
      <c r="I7" s="66"/>
      <c r="J7" s="20"/>
    </row>
    <row r="8" spans="1:17" s="19" customFormat="1" ht="7.8" customHeight="1" x14ac:dyDescent="0.4">
      <c r="C8" s="60"/>
      <c r="I8" s="66"/>
      <c r="J8" s="20"/>
    </row>
    <row r="9" spans="1:17" s="19" customFormat="1" ht="22.8" customHeight="1" x14ac:dyDescent="0.4">
      <c r="B9" s="28" t="s">
        <v>117</v>
      </c>
      <c r="C9" s="64" t="s">
        <v>114</v>
      </c>
      <c r="D9" s="28" t="s">
        <v>115</v>
      </c>
      <c r="E9" s="28" t="s">
        <v>116</v>
      </c>
      <c r="F9" s="28" t="s">
        <v>94</v>
      </c>
      <c r="H9" s="28" t="s">
        <v>115</v>
      </c>
      <c r="I9" s="28" t="s">
        <v>117</v>
      </c>
      <c r="J9" s="28" t="s">
        <v>114</v>
      </c>
      <c r="L9" s="28" t="s">
        <v>117</v>
      </c>
      <c r="M9" s="28" t="s">
        <v>114</v>
      </c>
      <c r="N9" s="28" t="s">
        <v>116</v>
      </c>
      <c r="P9" s="28" t="s">
        <v>145</v>
      </c>
      <c r="Q9" s="28" t="s">
        <v>146</v>
      </c>
    </row>
    <row r="10" spans="1:17" s="19" customFormat="1" ht="22.8" customHeight="1" x14ac:dyDescent="0.4">
      <c r="A10" s="19" t="str">
        <f>B10&amp;C10</f>
        <v>쿠키런v1.0</v>
      </c>
      <c r="B10" s="34" t="s">
        <v>118</v>
      </c>
      <c r="C10" s="61" t="s">
        <v>119</v>
      </c>
      <c r="D10" s="34" t="s">
        <v>126</v>
      </c>
      <c r="E10" s="62">
        <v>45659</v>
      </c>
      <c r="F10" s="62" t="s">
        <v>134</v>
      </c>
      <c r="G10" s="54"/>
      <c r="H10" s="67" t="s">
        <v>129</v>
      </c>
      <c r="I10" s="68" t="str" cm="1">
        <f t="array" ref="I10:J10">_xlfn.XLOOKUP(H10,D10:D18,B10:C18)</f>
        <v>슈퍼마리오</v>
      </c>
      <c r="J10" s="31" t="str">
        <v>v2.0</v>
      </c>
      <c r="L10" s="31" t="s">
        <v>217</v>
      </c>
      <c r="M10" s="31" t="s">
        <v>218</v>
      </c>
      <c r="N10" s="53" t="e" cm="1">
        <f t="array" ref="N10">_xlfn.XLOOKUP(L10&amp;M10,B10:B18&amp;C10:C18,E10:E18)</f>
        <v>#N/A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8" customHeight="1" x14ac:dyDescent="0.4">
      <c r="A11" s="19" t="str">
        <f t="shared" ref="A11:A18" si="0">B11&amp;C11</f>
        <v>슈퍼마리오v1.0</v>
      </c>
      <c r="B11" s="31" t="s">
        <v>120</v>
      </c>
      <c r="C11" s="63" t="s">
        <v>119</v>
      </c>
      <c r="D11" s="31" t="s">
        <v>127</v>
      </c>
      <c r="E11" s="53">
        <v>45669</v>
      </c>
      <c r="F11" s="53" t="s">
        <v>135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8" customHeight="1" x14ac:dyDescent="0.4">
      <c r="A12" s="19" t="str">
        <f t="shared" si="0"/>
        <v>쿠키런v2.0</v>
      </c>
      <c r="B12" s="34" t="s">
        <v>118</v>
      </c>
      <c r="C12" s="61" t="s">
        <v>121</v>
      </c>
      <c r="D12" s="34" t="s">
        <v>124</v>
      </c>
      <c r="E12" s="62">
        <v>45692</v>
      </c>
      <c r="F12" s="62" t="s">
        <v>136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8" customHeight="1" x14ac:dyDescent="0.4">
      <c r="A13" s="19" t="str">
        <f t="shared" si="0"/>
        <v>바람의나라v1.0</v>
      </c>
      <c r="B13" s="31" t="s">
        <v>122</v>
      </c>
      <c r="C13" s="63" t="s">
        <v>119</v>
      </c>
      <c r="D13" s="31" t="s">
        <v>128</v>
      </c>
      <c r="E13" s="53">
        <v>45726</v>
      </c>
      <c r="F13" s="53" t="s">
        <v>137</v>
      </c>
      <c r="G13" s="54"/>
      <c r="H13" s="28" t="s">
        <v>115</v>
      </c>
      <c r="I13" s="28" t="s">
        <v>117</v>
      </c>
      <c r="J13" s="28" t="s">
        <v>116</v>
      </c>
      <c r="P13" s="19" t="str">
        <v>메이플스토리</v>
      </c>
    </row>
    <row r="14" spans="1:17" s="19" customFormat="1" ht="22.8" customHeight="1" x14ac:dyDescent="0.4">
      <c r="A14" s="19" t="str">
        <f t="shared" si="0"/>
        <v>슈퍼마리오v2.0</v>
      </c>
      <c r="B14" s="34" t="s">
        <v>120</v>
      </c>
      <c r="C14" s="61" t="s">
        <v>121</v>
      </c>
      <c r="D14" s="34" t="s">
        <v>130</v>
      </c>
      <c r="E14" s="62">
        <v>45731</v>
      </c>
      <c r="F14" s="62" t="s">
        <v>138</v>
      </c>
      <c r="G14" s="54"/>
      <c r="H14" s="67" t="s">
        <v>216</v>
      </c>
      <c r="I14" s="68" t="str" cm="1">
        <f t="array" ref="I14:J14">_xlfn.XLOOKUP(H14,D10:D18,_xlfn.CHOOSECOLS(B10:F18,{1,4}))</f>
        <v>쿠키런</v>
      </c>
      <c r="J14" s="53">
        <v>45659</v>
      </c>
    </row>
    <row r="15" spans="1:17" s="19" customFormat="1" ht="22.8" customHeight="1" x14ac:dyDescent="0.4">
      <c r="A15" s="19" t="str">
        <f t="shared" si="0"/>
        <v>메이플스토리v1.0</v>
      </c>
      <c r="B15" s="31" t="s">
        <v>123</v>
      </c>
      <c r="C15" s="63" t="s">
        <v>119</v>
      </c>
      <c r="D15" s="31" t="s">
        <v>131</v>
      </c>
      <c r="E15" s="53">
        <v>45748</v>
      </c>
      <c r="F15" s="53" t="s">
        <v>139</v>
      </c>
      <c r="G15" s="54"/>
      <c r="H15" s="30"/>
      <c r="I15" s="66" t="str" cm="1">
        <f t="array" ref="I15:J15">_xlfn.CHOOSECOLS(_xlfn.XLOOKUP(H14,D10:D18,B10:F18),{1,4})</f>
        <v>쿠키런</v>
      </c>
      <c r="J15" s="66">
        <v>45659</v>
      </c>
    </row>
    <row r="16" spans="1:17" s="19" customFormat="1" ht="22.8" customHeight="1" x14ac:dyDescent="0.4">
      <c r="A16" s="19" t="str">
        <f t="shared" si="0"/>
        <v>쿠키런v3.0</v>
      </c>
      <c r="B16" s="34" t="s">
        <v>118</v>
      </c>
      <c r="C16" s="61" t="s">
        <v>144</v>
      </c>
      <c r="D16" s="34" t="s">
        <v>125</v>
      </c>
      <c r="E16" s="62">
        <v>45765</v>
      </c>
      <c r="F16" s="62" t="s">
        <v>140</v>
      </c>
      <c r="G16" s="54"/>
      <c r="H16" s="30"/>
      <c r="I16" s="66"/>
      <c r="J16" s="20"/>
    </row>
    <row r="17" spans="1:13" s="19" customFormat="1" ht="22.8" customHeight="1" x14ac:dyDescent="0.4">
      <c r="A17" s="19" t="str">
        <f t="shared" si="0"/>
        <v>바람의나라v2.0</v>
      </c>
      <c r="B17" s="31" t="s">
        <v>122</v>
      </c>
      <c r="C17" s="63" t="s">
        <v>121</v>
      </c>
      <c r="D17" s="31" t="s">
        <v>132</v>
      </c>
      <c r="E17" s="53">
        <v>45685</v>
      </c>
      <c r="F17" s="53" t="s">
        <v>141</v>
      </c>
      <c r="G17" s="54"/>
      <c r="H17" s="30"/>
      <c r="I17" s="66"/>
      <c r="J17" s="20"/>
    </row>
    <row r="18" spans="1:13" s="19" customFormat="1" ht="22.8" customHeight="1" x14ac:dyDescent="0.4">
      <c r="A18" s="19" t="str">
        <f t="shared" si="0"/>
        <v>메이플스토리v2.0</v>
      </c>
      <c r="B18" s="34" t="s">
        <v>123</v>
      </c>
      <c r="C18" s="61" t="s">
        <v>121</v>
      </c>
      <c r="D18" s="34" t="s">
        <v>133</v>
      </c>
      <c r="E18" s="62">
        <v>45708</v>
      </c>
      <c r="F18" s="62" t="s">
        <v>142</v>
      </c>
      <c r="G18" s="54"/>
      <c r="H18" s="30"/>
      <c r="I18" s="66"/>
      <c r="J18" s="20"/>
    </row>
    <row r="19" spans="1:13" s="19" customFormat="1" ht="22.8" customHeight="1" x14ac:dyDescent="0.4">
      <c r="C19" s="60"/>
      <c r="I19" s="66"/>
      <c r="J19" s="20"/>
    </row>
    <row r="20" spans="1:13" s="19" customFormat="1" ht="22.8" customHeight="1" x14ac:dyDescent="0.4">
      <c r="C20" s="60"/>
      <c r="I20" s="66"/>
      <c r="J20" s="20"/>
    </row>
    <row r="21" spans="1:13" s="19" customFormat="1" ht="22.8" customHeight="1" x14ac:dyDescent="0.4">
      <c r="C21" s="60"/>
      <c r="I21" s="66"/>
      <c r="J21" s="20"/>
    </row>
    <row r="22" spans="1:13" s="19" customFormat="1" ht="20.399999999999999" customHeight="1" x14ac:dyDescent="0.4">
      <c r="C22" s="60"/>
      <c r="I22" s="66"/>
      <c r="J22" s="20"/>
    </row>
    <row r="23" spans="1:13" s="19" customFormat="1" ht="21" customHeight="1" x14ac:dyDescent="0.4">
      <c r="C23" s="60"/>
      <c r="I23" s="66"/>
      <c r="J23" s="20"/>
      <c r="M23" s="55"/>
    </row>
    <row r="24" spans="1:13" s="19" customFormat="1" ht="21" customHeight="1" x14ac:dyDescent="0.4">
      <c r="C24" s="60"/>
      <c r="I24" s="66"/>
      <c r="J24" s="20"/>
    </row>
    <row r="25" spans="1:13" s="19" customFormat="1" ht="21" customHeight="1" x14ac:dyDescent="0.4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9"/>
  <sheetViews>
    <sheetView showGridLines="0" zoomScale="85" zoomScaleNormal="85" workbookViewId="0">
      <selection activeCell="P10" sqref="P10"/>
    </sheetView>
  </sheetViews>
  <sheetFormatPr defaultColWidth="9" defaultRowHeight="18.75" customHeight="1" x14ac:dyDescent="0.4"/>
  <cols>
    <col min="1" max="1" width="2.69921875" style="19" customWidth="1"/>
    <col min="2" max="2" width="13.59765625" style="19" customWidth="1"/>
    <col min="3" max="3" width="3.69921875" style="19" customWidth="1"/>
    <col min="4" max="4" width="10" style="20" customWidth="1"/>
    <col min="5" max="5" width="11.5" style="19" customWidth="1"/>
    <col min="6" max="6" width="4.19921875" style="19" customWidth="1"/>
    <col min="7" max="13" width="11.69921875" style="66" customWidth="1"/>
    <col min="14" max="14" width="4.19921875" style="19" customWidth="1"/>
    <col min="15" max="16" width="10.69921875" style="19" customWidth="1"/>
    <col min="17" max="17" width="1.296875" style="19" customWidth="1"/>
    <col min="18" max="18" width="9.796875" style="19" customWidth="1"/>
    <col min="19" max="16384" width="9" style="19"/>
  </cols>
  <sheetData>
    <row r="1" spans="1:19" s="9" customFormat="1" ht="6.75" customHeight="1" x14ac:dyDescent="0.4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 x14ac:dyDescent="0.4">
      <c r="A2" s="11"/>
      <c r="B2" s="14" t="s">
        <v>147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 x14ac:dyDescent="0.4">
      <c r="A3" s="11"/>
      <c r="B3" s="13" t="s">
        <v>148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 x14ac:dyDescent="0.4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 x14ac:dyDescent="0.4">
      <c r="B5" s="8" t="s">
        <v>149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" customHeight="1" x14ac:dyDescent="0.4">
      <c r="D6" s="15"/>
      <c r="G6" s="71"/>
      <c r="H6" s="71"/>
      <c r="I6" s="71"/>
      <c r="J6" s="71"/>
      <c r="K6" s="71"/>
      <c r="L6" s="71"/>
      <c r="M6" s="71"/>
    </row>
    <row r="7" spans="1:19" s="1" customFormat="1" ht="19.8" customHeight="1" x14ac:dyDescent="0.4">
      <c r="D7" s="15"/>
      <c r="G7" s="103">
        <f>COUNTA(E10:E20)</f>
        <v>6</v>
      </c>
      <c r="H7" s="71"/>
      <c r="I7" s="71"/>
      <c r="J7" s="71"/>
      <c r="K7" s="71"/>
      <c r="L7" s="71"/>
      <c r="M7" s="71"/>
    </row>
    <row r="8" spans="1:19" s="1" customFormat="1" ht="10.8" customHeight="1" x14ac:dyDescent="0.4">
      <c r="D8" s="15"/>
      <c r="G8" s="71"/>
      <c r="H8" s="71"/>
      <c r="I8" s="71"/>
      <c r="J8" s="71"/>
      <c r="K8" s="71"/>
      <c r="L8" s="71"/>
      <c r="M8" s="71"/>
    </row>
    <row r="9" spans="1:19" ht="20.399999999999999" customHeight="1" x14ac:dyDescent="0.4">
      <c r="B9" s="28" t="s">
        <v>150</v>
      </c>
      <c r="D9" s="65" t="s">
        <v>159</v>
      </c>
      <c r="E9" s="65" t="s">
        <v>85</v>
      </c>
      <c r="G9" s="105" t="s">
        <v>202</v>
      </c>
      <c r="H9" s="90" t="s">
        <v>153</v>
      </c>
      <c r="I9" s="90" t="s">
        <v>197</v>
      </c>
      <c r="J9" s="90" t="s">
        <v>198</v>
      </c>
      <c r="K9" s="90" t="s">
        <v>199</v>
      </c>
      <c r="L9" s="90" t="s">
        <v>200</v>
      </c>
      <c r="M9" s="107" t="s">
        <v>201</v>
      </c>
      <c r="N9" s="88"/>
      <c r="O9" s="28" t="s">
        <v>152</v>
      </c>
      <c r="P9" s="31">
        <v>2025</v>
      </c>
    </row>
    <row r="10" spans="1:19" ht="37.799999999999997" customHeight="1" x14ac:dyDescent="0.4">
      <c r="B10" s="19" cm="1">
        <f t="array" ref="B10:B109">_xlfn.SEQUENCE(100)</f>
        <v>1</v>
      </c>
      <c r="D10" s="20" t="str" cm="1">
        <f t="array" ref="D10:D15">"No. "&amp;_xlfn.SEQUENCE(COUNTA(E10:E20))&amp;" 번"</f>
        <v>No. 1 번</v>
      </c>
      <c r="E10" s="20" t="s">
        <v>155</v>
      </c>
      <c r="G10" s="106" cm="1">
        <f t="array" ref="G10:M15">_xlfn.SEQUENCE(6,7,P11-WEEKDAY(P11)+1)</f>
        <v>45774</v>
      </c>
      <c r="H10" s="104">
        <v>45775</v>
      </c>
      <c r="I10" s="104">
        <v>45776</v>
      </c>
      <c r="J10" s="104">
        <v>45777</v>
      </c>
      <c r="K10" s="104">
        <v>45778</v>
      </c>
      <c r="L10" s="104">
        <v>45779</v>
      </c>
      <c r="M10" s="108">
        <v>45780</v>
      </c>
      <c r="N10" s="88"/>
      <c r="O10" s="28" t="s">
        <v>153</v>
      </c>
      <c r="P10" s="31">
        <v>5</v>
      </c>
    </row>
    <row r="11" spans="1:19" ht="37.799999999999997" customHeight="1" x14ac:dyDescent="0.4">
      <c r="B11" s="19">
        <v>2</v>
      </c>
      <c r="D11" s="20" t="str">
        <v>No. 2 번</v>
      </c>
      <c r="E11" s="20" t="s">
        <v>0</v>
      </c>
      <c r="G11" s="106">
        <v>45781</v>
      </c>
      <c r="H11" s="104">
        <v>45782</v>
      </c>
      <c r="I11" s="104">
        <v>45783</v>
      </c>
      <c r="J11" s="104">
        <v>45784</v>
      </c>
      <c r="K11" s="104">
        <v>45785</v>
      </c>
      <c r="L11" s="104">
        <v>45786</v>
      </c>
      <c r="M11" s="108">
        <v>45787</v>
      </c>
      <c r="N11" s="88"/>
      <c r="O11" s="28" t="s">
        <v>151</v>
      </c>
      <c r="P11" s="53">
        <f>DATE(P9,P10,1)</f>
        <v>45778</v>
      </c>
      <c r="R11" s="87">
        <f>WEEKDAY(P11,1)</f>
        <v>5</v>
      </c>
      <c r="S11" s="91" t="s">
        <v>154</v>
      </c>
    </row>
    <row r="12" spans="1:19" ht="37.799999999999997" customHeight="1" x14ac:dyDescent="0.4">
      <c r="B12" s="19">
        <v>3</v>
      </c>
      <c r="D12" s="20" t="str">
        <v>No. 3 번</v>
      </c>
      <c r="E12" s="20" t="s">
        <v>156</v>
      </c>
      <c r="G12" s="106">
        <v>45788</v>
      </c>
      <c r="H12" s="104">
        <v>45789</v>
      </c>
      <c r="I12" s="104">
        <v>45790</v>
      </c>
      <c r="J12" s="104">
        <v>45791</v>
      </c>
      <c r="K12" s="104">
        <v>45792</v>
      </c>
      <c r="L12" s="104">
        <v>45793</v>
      </c>
      <c r="M12" s="108">
        <v>45794</v>
      </c>
      <c r="N12" s="88"/>
      <c r="P12" s="66">
        <f>P11-WEEKDAY(P11)+1</f>
        <v>45774</v>
      </c>
      <c r="S12" s="92" t="s">
        <v>204</v>
      </c>
    </row>
    <row r="13" spans="1:19" ht="37.799999999999997" customHeight="1" x14ac:dyDescent="0.4">
      <c r="B13" s="19">
        <v>4</v>
      </c>
      <c r="D13" s="20" t="str">
        <v>No. 4 번</v>
      </c>
      <c r="E13" s="20" t="s">
        <v>157</v>
      </c>
      <c r="G13" s="106">
        <v>45795</v>
      </c>
      <c r="H13" s="104">
        <v>45796</v>
      </c>
      <c r="I13" s="104">
        <v>45797</v>
      </c>
      <c r="J13" s="104">
        <v>45798</v>
      </c>
      <c r="K13" s="104">
        <v>45799</v>
      </c>
      <c r="L13" s="104">
        <v>45800</v>
      </c>
      <c r="M13" s="108">
        <v>45801</v>
      </c>
      <c r="N13" s="88"/>
      <c r="S13" s="73" t="s">
        <v>203</v>
      </c>
    </row>
    <row r="14" spans="1:19" ht="37.799999999999997" customHeight="1" x14ac:dyDescent="0.4">
      <c r="B14" s="19">
        <v>5</v>
      </c>
      <c r="D14" s="20" t="str">
        <v>No. 5 번</v>
      </c>
      <c r="E14" s="20" t="s">
        <v>158</v>
      </c>
      <c r="G14" s="106">
        <v>45802</v>
      </c>
      <c r="H14" s="104">
        <v>45803</v>
      </c>
      <c r="I14" s="104">
        <v>45804</v>
      </c>
      <c r="J14" s="104">
        <v>45805</v>
      </c>
      <c r="K14" s="104">
        <v>45806</v>
      </c>
      <c r="L14" s="104">
        <v>45807</v>
      </c>
      <c r="M14" s="108">
        <v>45808</v>
      </c>
      <c r="N14" s="88"/>
    </row>
    <row r="15" spans="1:19" ht="37.799999999999997" customHeight="1" x14ac:dyDescent="0.4">
      <c r="B15" s="19">
        <v>6</v>
      </c>
      <c r="D15" s="20" t="str">
        <v>No. 6 번</v>
      </c>
      <c r="E15" s="20" t="s">
        <v>160</v>
      </c>
      <c r="G15" s="106">
        <v>45809</v>
      </c>
      <c r="H15" s="104">
        <v>45810</v>
      </c>
      <c r="I15" s="104">
        <v>45811</v>
      </c>
      <c r="J15" s="104">
        <v>45812</v>
      </c>
      <c r="K15" s="104">
        <v>45813</v>
      </c>
      <c r="L15" s="104">
        <v>45814</v>
      </c>
      <c r="M15" s="108">
        <v>45815</v>
      </c>
      <c r="N15" s="88"/>
    </row>
    <row r="16" spans="1:19" ht="18.75" customHeight="1" x14ac:dyDescent="0.4">
      <c r="B16" s="19">
        <v>7</v>
      </c>
      <c r="E16" s="20"/>
      <c r="G16" s="89"/>
      <c r="H16" s="89"/>
      <c r="I16" s="89"/>
      <c r="J16" s="89"/>
      <c r="K16" s="89"/>
      <c r="L16" s="89"/>
      <c r="M16" s="89"/>
      <c r="N16" s="88"/>
    </row>
    <row r="17" spans="2:14" ht="18.75" customHeight="1" x14ac:dyDescent="0.4">
      <c r="B17" s="19">
        <v>8</v>
      </c>
      <c r="E17" s="20"/>
      <c r="G17" s="89"/>
      <c r="H17" s="89"/>
      <c r="I17" s="89"/>
      <c r="J17" s="89"/>
      <c r="K17" s="89"/>
      <c r="L17" s="89"/>
      <c r="M17" s="89"/>
      <c r="N17" s="88"/>
    </row>
    <row r="18" spans="2:14" ht="18.75" customHeight="1" x14ac:dyDescent="0.4">
      <c r="B18" s="19">
        <v>9</v>
      </c>
      <c r="E18" s="20"/>
      <c r="G18" s="89"/>
      <c r="H18" s="89"/>
      <c r="I18" s="89"/>
      <c r="J18" s="89"/>
      <c r="K18" s="89"/>
      <c r="L18" s="89"/>
      <c r="M18" s="89"/>
      <c r="N18" s="88"/>
    </row>
    <row r="19" spans="2:14" ht="18.75" customHeight="1" x14ac:dyDescent="0.4">
      <c r="B19" s="19">
        <v>10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 x14ac:dyDescent="0.4">
      <c r="B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 x14ac:dyDescent="0.4">
      <c r="B21" s="19">
        <v>12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 x14ac:dyDescent="0.4">
      <c r="B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 x14ac:dyDescent="0.4">
      <c r="B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 x14ac:dyDescent="0.4">
      <c r="B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 x14ac:dyDescent="0.4">
      <c r="B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 x14ac:dyDescent="0.4">
      <c r="B26" s="19">
        <v>17</v>
      </c>
    </row>
    <row r="27" spans="2:14" ht="18.75" customHeight="1" x14ac:dyDescent="0.4">
      <c r="B27" s="19">
        <v>18</v>
      </c>
    </row>
    <row r="28" spans="2:14" ht="18.75" customHeight="1" x14ac:dyDescent="0.4">
      <c r="B28" s="19">
        <v>19</v>
      </c>
    </row>
    <row r="29" spans="2:14" ht="18.75" customHeight="1" x14ac:dyDescent="0.4">
      <c r="B29" s="19">
        <v>20</v>
      </c>
    </row>
    <row r="30" spans="2:14" ht="18.75" customHeight="1" x14ac:dyDescent="0.4">
      <c r="B30" s="19">
        <v>21</v>
      </c>
    </row>
    <row r="31" spans="2:14" ht="18.75" customHeight="1" x14ac:dyDescent="0.4">
      <c r="B31" s="19">
        <v>22</v>
      </c>
    </row>
    <row r="32" spans="2:14" ht="18.75" customHeight="1" x14ac:dyDescent="0.4">
      <c r="B32" s="19">
        <v>23</v>
      </c>
    </row>
    <row r="33" spans="2:2" ht="18.75" customHeight="1" x14ac:dyDescent="0.4">
      <c r="B33" s="19">
        <v>24</v>
      </c>
    </row>
    <row r="34" spans="2:2" ht="18.75" customHeight="1" x14ac:dyDescent="0.4">
      <c r="B34" s="19">
        <v>25</v>
      </c>
    </row>
    <row r="35" spans="2:2" ht="18.75" customHeight="1" x14ac:dyDescent="0.4">
      <c r="B35" s="19">
        <v>26</v>
      </c>
    </row>
    <row r="36" spans="2:2" ht="18.75" customHeight="1" x14ac:dyDescent="0.4">
      <c r="B36" s="19">
        <v>27</v>
      </c>
    </row>
    <row r="37" spans="2:2" ht="18.75" customHeight="1" x14ac:dyDescent="0.4">
      <c r="B37" s="19">
        <v>28</v>
      </c>
    </row>
    <row r="38" spans="2:2" ht="18.75" customHeight="1" x14ac:dyDescent="0.4">
      <c r="B38" s="19">
        <v>29</v>
      </c>
    </row>
    <row r="39" spans="2:2" ht="18.75" customHeight="1" x14ac:dyDescent="0.4">
      <c r="B39" s="19">
        <v>30</v>
      </c>
    </row>
    <row r="40" spans="2:2" ht="18.75" customHeight="1" x14ac:dyDescent="0.4">
      <c r="B40" s="19">
        <v>31</v>
      </c>
    </row>
    <row r="41" spans="2:2" ht="18.75" customHeight="1" x14ac:dyDescent="0.4">
      <c r="B41" s="19">
        <v>32</v>
      </c>
    </row>
    <row r="42" spans="2:2" ht="18.75" customHeight="1" x14ac:dyDescent="0.4">
      <c r="B42" s="19">
        <v>33</v>
      </c>
    </row>
    <row r="43" spans="2:2" ht="18.75" customHeight="1" x14ac:dyDescent="0.4">
      <c r="B43" s="19">
        <v>34</v>
      </c>
    </row>
    <row r="44" spans="2:2" ht="18.75" customHeight="1" x14ac:dyDescent="0.4">
      <c r="B44" s="19">
        <v>35</v>
      </c>
    </row>
    <row r="45" spans="2:2" ht="18.75" customHeight="1" x14ac:dyDescent="0.4">
      <c r="B45" s="19">
        <v>36</v>
      </c>
    </row>
    <row r="46" spans="2:2" ht="18.75" customHeight="1" x14ac:dyDescent="0.4">
      <c r="B46" s="19">
        <v>37</v>
      </c>
    </row>
    <row r="47" spans="2:2" ht="18.75" customHeight="1" x14ac:dyDescent="0.4">
      <c r="B47" s="19">
        <v>38</v>
      </c>
    </row>
    <row r="48" spans="2:2" ht="18.75" customHeight="1" x14ac:dyDescent="0.4">
      <c r="B48" s="19">
        <v>39</v>
      </c>
    </row>
    <row r="49" spans="2:2" ht="18.75" customHeight="1" x14ac:dyDescent="0.4">
      <c r="B49" s="19">
        <v>40</v>
      </c>
    </row>
    <row r="50" spans="2:2" ht="18.75" customHeight="1" x14ac:dyDescent="0.4">
      <c r="B50" s="19">
        <v>41</v>
      </c>
    </row>
    <row r="51" spans="2:2" ht="18.75" customHeight="1" x14ac:dyDescent="0.4">
      <c r="B51" s="19">
        <v>42</v>
      </c>
    </row>
    <row r="52" spans="2:2" ht="18.75" customHeight="1" x14ac:dyDescent="0.4">
      <c r="B52" s="19">
        <v>43</v>
      </c>
    </row>
    <row r="53" spans="2:2" ht="18.75" customHeight="1" x14ac:dyDescent="0.4">
      <c r="B53" s="19">
        <v>44</v>
      </c>
    </row>
    <row r="54" spans="2:2" ht="18.75" customHeight="1" x14ac:dyDescent="0.4">
      <c r="B54" s="19">
        <v>45</v>
      </c>
    </row>
    <row r="55" spans="2:2" ht="18.75" customHeight="1" x14ac:dyDescent="0.4">
      <c r="B55" s="19">
        <v>46</v>
      </c>
    </row>
    <row r="56" spans="2:2" ht="18.75" customHeight="1" x14ac:dyDescent="0.4">
      <c r="B56" s="19">
        <v>47</v>
      </c>
    </row>
    <row r="57" spans="2:2" ht="18.75" customHeight="1" x14ac:dyDescent="0.4">
      <c r="B57" s="19">
        <v>48</v>
      </c>
    </row>
    <row r="58" spans="2:2" ht="18.75" customHeight="1" x14ac:dyDescent="0.4">
      <c r="B58" s="19">
        <v>49</v>
      </c>
    </row>
    <row r="59" spans="2:2" ht="18.75" customHeight="1" x14ac:dyDescent="0.4">
      <c r="B59" s="19">
        <v>50</v>
      </c>
    </row>
    <row r="60" spans="2:2" ht="18.75" customHeight="1" x14ac:dyDescent="0.4">
      <c r="B60" s="19">
        <v>51</v>
      </c>
    </row>
    <row r="61" spans="2:2" ht="18.75" customHeight="1" x14ac:dyDescent="0.4">
      <c r="B61" s="19">
        <v>52</v>
      </c>
    </row>
    <row r="62" spans="2:2" ht="18.75" customHeight="1" x14ac:dyDescent="0.4">
      <c r="B62" s="19">
        <v>53</v>
      </c>
    </row>
    <row r="63" spans="2:2" ht="18.75" customHeight="1" x14ac:dyDescent="0.4">
      <c r="B63" s="19">
        <v>54</v>
      </c>
    </row>
    <row r="64" spans="2:2" ht="18.75" customHeight="1" x14ac:dyDescent="0.4">
      <c r="B64" s="19">
        <v>55</v>
      </c>
    </row>
    <row r="65" spans="2:2" ht="18.75" customHeight="1" x14ac:dyDescent="0.4">
      <c r="B65" s="19">
        <v>56</v>
      </c>
    </row>
    <row r="66" spans="2:2" ht="18.75" customHeight="1" x14ac:dyDescent="0.4">
      <c r="B66" s="19">
        <v>57</v>
      </c>
    </row>
    <row r="67" spans="2:2" ht="18.75" customHeight="1" x14ac:dyDescent="0.4">
      <c r="B67" s="19">
        <v>58</v>
      </c>
    </row>
    <row r="68" spans="2:2" ht="18.75" customHeight="1" x14ac:dyDescent="0.4">
      <c r="B68" s="19">
        <v>59</v>
      </c>
    </row>
    <row r="69" spans="2:2" ht="18.75" customHeight="1" x14ac:dyDescent="0.4">
      <c r="B69" s="19">
        <v>60</v>
      </c>
    </row>
    <row r="70" spans="2:2" ht="18.75" customHeight="1" x14ac:dyDescent="0.4">
      <c r="B70" s="19">
        <v>61</v>
      </c>
    </row>
    <row r="71" spans="2:2" ht="18.75" customHeight="1" x14ac:dyDescent="0.4">
      <c r="B71" s="19">
        <v>62</v>
      </c>
    </row>
    <row r="72" spans="2:2" ht="18.75" customHeight="1" x14ac:dyDescent="0.4">
      <c r="B72" s="19">
        <v>63</v>
      </c>
    </row>
    <row r="73" spans="2:2" ht="18.75" customHeight="1" x14ac:dyDescent="0.4">
      <c r="B73" s="19">
        <v>64</v>
      </c>
    </row>
    <row r="74" spans="2:2" ht="18.75" customHeight="1" x14ac:dyDescent="0.4">
      <c r="B74" s="19">
        <v>65</v>
      </c>
    </row>
    <row r="75" spans="2:2" ht="18.75" customHeight="1" x14ac:dyDescent="0.4">
      <c r="B75" s="19">
        <v>66</v>
      </c>
    </row>
    <row r="76" spans="2:2" ht="18.75" customHeight="1" x14ac:dyDescent="0.4">
      <c r="B76" s="19">
        <v>67</v>
      </c>
    </row>
    <row r="77" spans="2:2" ht="18.75" customHeight="1" x14ac:dyDescent="0.4">
      <c r="B77" s="19">
        <v>68</v>
      </c>
    </row>
    <row r="78" spans="2:2" ht="18.75" customHeight="1" x14ac:dyDescent="0.4">
      <c r="B78" s="19">
        <v>69</v>
      </c>
    </row>
    <row r="79" spans="2:2" ht="18.75" customHeight="1" x14ac:dyDescent="0.4">
      <c r="B79" s="19">
        <v>70</v>
      </c>
    </row>
    <row r="80" spans="2:2" ht="18.75" customHeight="1" x14ac:dyDescent="0.4">
      <c r="B80" s="19">
        <v>71</v>
      </c>
    </row>
    <row r="81" spans="2:2" ht="18.75" customHeight="1" x14ac:dyDescent="0.4">
      <c r="B81" s="19">
        <v>72</v>
      </c>
    </row>
    <row r="82" spans="2:2" ht="18.75" customHeight="1" x14ac:dyDescent="0.4">
      <c r="B82" s="19">
        <v>73</v>
      </c>
    </row>
    <row r="83" spans="2:2" ht="18.75" customHeight="1" x14ac:dyDescent="0.4">
      <c r="B83" s="19">
        <v>74</v>
      </c>
    </row>
    <row r="84" spans="2:2" ht="18.75" customHeight="1" x14ac:dyDescent="0.4">
      <c r="B84" s="19">
        <v>75</v>
      </c>
    </row>
    <row r="85" spans="2:2" ht="18.75" customHeight="1" x14ac:dyDescent="0.4">
      <c r="B85" s="19">
        <v>76</v>
      </c>
    </row>
    <row r="86" spans="2:2" ht="18.75" customHeight="1" x14ac:dyDescent="0.4">
      <c r="B86" s="19">
        <v>77</v>
      </c>
    </row>
    <row r="87" spans="2:2" ht="18.75" customHeight="1" x14ac:dyDescent="0.4">
      <c r="B87" s="19">
        <v>78</v>
      </c>
    </row>
    <row r="88" spans="2:2" ht="18.75" customHeight="1" x14ac:dyDescent="0.4">
      <c r="B88" s="19">
        <v>79</v>
      </c>
    </row>
    <row r="89" spans="2:2" ht="18.75" customHeight="1" x14ac:dyDescent="0.4">
      <c r="B89" s="19">
        <v>80</v>
      </c>
    </row>
    <row r="90" spans="2:2" ht="18.75" customHeight="1" x14ac:dyDescent="0.4">
      <c r="B90" s="19">
        <v>81</v>
      </c>
    </row>
    <row r="91" spans="2:2" ht="18.75" customHeight="1" x14ac:dyDescent="0.4">
      <c r="B91" s="19">
        <v>82</v>
      </c>
    </row>
    <row r="92" spans="2:2" ht="18.75" customHeight="1" x14ac:dyDescent="0.4">
      <c r="B92" s="19">
        <v>83</v>
      </c>
    </row>
    <row r="93" spans="2:2" ht="18.75" customHeight="1" x14ac:dyDescent="0.4">
      <c r="B93" s="19">
        <v>84</v>
      </c>
    </row>
    <row r="94" spans="2:2" ht="18.75" customHeight="1" x14ac:dyDescent="0.4">
      <c r="B94" s="19">
        <v>85</v>
      </c>
    </row>
    <row r="95" spans="2:2" ht="18.75" customHeight="1" x14ac:dyDescent="0.4">
      <c r="B95" s="19">
        <v>86</v>
      </c>
    </row>
    <row r="96" spans="2:2" ht="18.75" customHeight="1" x14ac:dyDescent="0.4">
      <c r="B96" s="19">
        <v>87</v>
      </c>
    </row>
    <row r="97" spans="2:2" ht="18.75" customHeight="1" x14ac:dyDescent="0.4">
      <c r="B97" s="19">
        <v>88</v>
      </c>
    </row>
    <row r="98" spans="2:2" ht="18.75" customHeight="1" x14ac:dyDescent="0.4">
      <c r="B98" s="19">
        <v>89</v>
      </c>
    </row>
    <row r="99" spans="2:2" ht="18.75" customHeight="1" x14ac:dyDescent="0.4">
      <c r="B99" s="19">
        <v>90</v>
      </c>
    </row>
    <row r="100" spans="2:2" ht="18.75" customHeight="1" x14ac:dyDescent="0.4">
      <c r="B100" s="19">
        <v>91</v>
      </c>
    </row>
    <row r="101" spans="2:2" ht="18.75" customHeight="1" x14ac:dyDescent="0.4">
      <c r="B101" s="19">
        <v>92</v>
      </c>
    </row>
    <row r="102" spans="2:2" ht="18.75" customHeight="1" x14ac:dyDescent="0.4">
      <c r="B102" s="19">
        <v>93</v>
      </c>
    </row>
    <row r="103" spans="2:2" ht="18.75" customHeight="1" x14ac:dyDescent="0.4">
      <c r="B103" s="19">
        <v>94</v>
      </c>
    </row>
    <row r="104" spans="2:2" ht="18.75" customHeight="1" x14ac:dyDescent="0.4">
      <c r="B104" s="19">
        <v>95</v>
      </c>
    </row>
    <row r="105" spans="2:2" ht="18.75" customHeight="1" x14ac:dyDescent="0.4">
      <c r="B105" s="19">
        <v>96</v>
      </c>
    </row>
    <row r="106" spans="2:2" ht="18.75" customHeight="1" x14ac:dyDescent="0.4">
      <c r="B106" s="19">
        <v>97</v>
      </c>
    </row>
    <row r="107" spans="2:2" ht="18.75" customHeight="1" x14ac:dyDescent="0.4">
      <c r="B107" s="19">
        <v>98</v>
      </c>
    </row>
    <row r="108" spans="2:2" ht="18.75" customHeight="1" x14ac:dyDescent="0.4">
      <c r="B108" s="19">
        <v>99</v>
      </c>
    </row>
    <row r="109" spans="2:2" ht="18.75" customHeight="1" x14ac:dyDescent="0.4">
      <c r="B109" s="19">
        <v>100</v>
      </c>
    </row>
  </sheetData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김규배</cp:lastModifiedBy>
  <dcterms:created xsi:type="dcterms:W3CDTF">2025-05-28T19:00:34Z</dcterms:created>
  <dcterms:modified xsi:type="dcterms:W3CDTF">2025-05-31T08:37:36Z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