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eto\Downloads\엑기스 함수 마스터 챌린지 1일차\"/>
    </mc:Choice>
  </mc:AlternateContent>
  <xr:revisionPtr revIDLastSave="0" documentId="13_ncr:1_{FCE94A4F-7A5E-4021-A606-70F42284D4E5}" xr6:coauthVersionLast="47" xr6:coauthVersionMax="47" xr10:uidLastSave="{00000000-0000-0000-0000-000000000000}"/>
  <bookViews>
    <workbookView xWindow="-120" yWindow="-120" windowWidth="29040" windowHeight="15720" firstSheet="1" activeTab="4" xr2:uid="{3649A164-A632-47E9-BCAD-A88B43B5ED41}"/>
  </bookViews>
  <sheets>
    <sheet name="FILTER" sheetId="7" r:id="rId1"/>
    <sheet name="VSTACK" sheetId="6" r:id="rId2"/>
    <sheet name="TOCOL" sheetId="4" r:id="rId3"/>
    <sheet name="WRAPROWS" sheetId="5" r:id="rId4"/>
    <sheet name="IMAGE" sheetId="14" r:id="rId5"/>
    <sheet name="취합" sheetId="13" r:id="rId6"/>
    <sheet name="시작" sheetId="15" r:id="rId7"/>
    <sheet name="서초" sheetId="8" r:id="rId8"/>
    <sheet name="여의도" sheetId="11" r:id="rId9"/>
    <sheet name="신촌" sheetId="12" r:id="rId10"/>
    <sheet name="강남" sheetId="9" r:id="rId11"/>
    <sheet name="용산" sheetId="10" r:id="rId12"/>
    <sheet name="끝" sheetId="16" r:id="rId13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4" hidden="1">IMAGE!#REF!</definedName>
    <definedName name="_xlnm._FilterDatabase" localSheetId="2" hidden="1">TOCOL!$B$9:$B$12</definedName>
    <definedName name="_xlnm._FilterDatabase" localSheetId="1" hidden="1">VSTACK!$B$7:$C$13</definedName>
    <definedName name="_xlnm._FilterDatabase" localSheetId="3" hidden="1">WRAPROWS!$B$9:$B$12</definedName>
    <definedName name="_xlnm._FilterDatabase" localSheetId="7" hidden="1">서초!$A$1:$E$42</definedName>
    <definedName name="_xlnm._FilterDatabase" hidden="1">#REF!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hidden="1">{"'Vendor Evaluation Form'!$A$1:$L$48"}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hidden="1">{"'Vendor Evaluation Form'!$A$1:$L$48"}</definedName>
    <definedName name="FS3PL전체" hidden="1">{"'Vendor Evaluation Form'!$A$1:$L$48"}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hidden="1">{"'7-2지역별'!$A$1:$R$44"}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hidden="1">{"'7-2지역별'!$A$1:$R$44"}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hidden="1">{"'7-2지역별'!$A$1:$R$44"}</definedName>
    <definedName name="RENN" hidden="1">{"'7-2지역별'!$A$1:$R$44"}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4" hidden="1">Main.SAPF4Help()</definedName>
    <definedName name="SAPFc" localSheetId="12" hidden="1">Main.SAPF4Help()</definedName>
    <definedName name="SAPFc" hidden="1">Main.SAPF4Help()</definedName>
    <definedName name="SAPFuncF4Help" localSheetId="4" hidden="1">Main.SAPF4Help()</definedName>
    <definedName name="SAPFuncF4Help" localSheetId="12" hidden="1">Main.SAPF4Help()</definedName>
    <definedName name="SAPFuncF4Help" hidden="1">Main.SAPF4Help()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4" hidden="1">Main.SAPF4Help()</definedName>
    <definedName name="sheet1" localSheetId="12" hidden="1">Main.SAPF4Help()</definedName>
    <definedName name="sheet1" hidden="1">Main.SAPF4Help()</definedName>
    <definedName name="sheet2" hidden="1">{#N/A,#N/A,FALSE,"BS";#N/A,#N/A,FALSE,"PL";#N/A,#N/A,FALSE,"처분";#N/A,#N/A,FALSE,"현금";#N/A,#N/A,FALSE,"매출";#N/A,#N/A,FALSE,"원가";#N/A,#N/A,FALSE,"경영"}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hidden="1">{"'Vendor Evaluation Form'!$A$1:$L$48"}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hidden="1">{"'Vendor Evaluation Form'!$A$1:$L$48"}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hidden="1">{"'Vendor Evaluation Form'!$A$1:$L$48"}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hidden="1">{"'BSC(2001)'!$A$27:$G$32"}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hidden="1">{"'BSC(2001)'!$A$27:$G$32"}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hidden="1">{"'BSC(2001)'!$A$27:$G$32"}</definedName>
    <definedName name="중점추" hidden="1">{"'BSC(2001)'!$A$27:$G$32"}</definedName>
    <definedName name="중점추진상" hidden="1">{"'BSC(2001)'!$A$27:$G$32"}</definedName>
    <definedName name="직급공정" hidden="1">#REF!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hidden="1">{"'Vendor Evaluation Form'!$A$1:$L$48"}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hidden="1">{"'BSC(2001)'!$A$27:$G$32"}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hidden="1">{"'Price List '!$A$1:$R$156"}</definedName>
    <definedName name="ㅍ_1" hidden="1">{"'Price List '!$A$1:$R$156"}</definedName>
    <definedName name="판가" hidden="1">{"'Vendor Evaluation Form'!$A$1:$L$48"}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4" l="1"/>
  <c r="B12" i="14"/>
  <c r="M10" i="5" a="1"/>
  <c r="M10" i="5" s="1"/>
  <c r="D10" i="5" a="1"/>
  <c r="D10" i="5" s="1"/>
  <c r="J10" i="4" a="1"/>
  <c r="J10" i="4" s="1"/>
  <c r="E10" i="4" a="1"/>
  <c r="E10" i="4" s="1"/>
  <c r="A2" i="13" a="1"/>
  <c r="A2" i="13" s="1"/>
  <c r="H9" i="7" a="1"/>
  <c r="H9" i="7" s="1"/>
  <c r="F8" i="7" a="1"/>
  <c r="F8" i="7" s="1"/>
  <c r="B8" i="6"/>
  <c r="B9" i="6" s="1"/>
  <c r="B12" i="6"/>
  <c r="B13" i="6" s="1"/>
  <c r="B16" i="6"/>
  <c r="B17" i="6" s="1"/>
  <c r="E8" i="6" l="1" a="1"/>
  <c r="E8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전진권</author>
  </authors>
  <commentList>
    <comment ref="J10" authorId="0" shapeId="0" xr:uid="{12A9B3FB-57E0-4C4F-AA02-C6B8E01CE6C7}">
      <text>
        <r>
          <rPr>
            <sz val="9"/>
            <color indexed="81"/>
            <rFont val="Tahoma"/>
            <family val="2"/>
          </rPr>
          <t>=LAMBDA(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,LET(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,TEXT(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,"000000"),a,TEXTAFTER(TEXTBEFORE(WEBSERVICE("https://m.stock.naver.com/api/stock/"&amp;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&amp;"/basic"),""",""compareToPrevious"),"closePrice"":""")*1,b,IMAGE("https://ssl.pstatic.net/imgfinance/chart/mobile/mini/"&amp;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 xml:space="preserve">&amp;"_end_up_tablet.png"),HSTACK(a,b)))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<sst xmlns="http://schemas.openxmlformats.org/spreadsheetml/2006/main" count="339" uniqueCount="234">
  <si>
    <t>전재균</t>
    <phoneticPr fontId="2" type="noConversion"/>
  </si>
  <si>
    <t>박한선</t>
    <phoneticPr fontId="2" type="noConversion"/>
  </si>
  <si>
    <t>김세현</t>
  </si>
  <si>
    <t>개발팀</t>
    <phoneticPr fontId="2" type="noConversion"/>
  </si>
  <si>
    <t>송현석</t>
    <phoneticPr fontId="2" type="noConversion"/>
  </si>
  <si>
    <t>조상용</t>
    <phoneticPr fontId="2" type="noConversion"/>
  </si>
  <si>
    <t>이초롱</t>
    <phoneticPr fontId="2" type="noConversion"/>
  </si>
  <si>
    <t>김신우</t>
    <phoneticPr fontId="2" type="noConversion"/>
  </si>
  <si>
    <t>김하늘</t>
    <phoneticPr fontId="2" type="noConversion"/>
  </si>
  <si>
    <t>직원명단</t>
    <phoneticPr fontId="2" type="noConversion"/>
  </si>
  <si>
    <t>영업팀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</si>
  <si>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TOCOL </t>
    </r>
    <r>
      <rPr>
        <sz val="11"/>
        <color theme="1"/>
        <rFont val="맑은 고딕"/>
        <family val="3"/>
        <charset val="129"/>
        <scheme val="major"/>
      </rPr>
      <t>( 범위, [제외옵션], [읽기방향] )</t>
    </r>
    <phoneticPr fontId="2" type="noConversion"/>
  </si>
  <si>
    <t>: 선택한 범위를 하나의 세로 열로 변환합니다.</t>
    <phoneticPr fontId="2" type="noConversion"/>
  </si>
  <si>
    <t>엑셀 TOCOL 함수</t>
    <phoneticPr fontId="2" type="noConversion"/>
  </si>
  <si>
    <t>김철수</t>
    <phoneticPr fontId="2" type="noConversion"/>
  </si>
  <si>
    <t>최민혁</t>
    <phoneticPr fontId="2" type="noConversion"/>
  </si>
  <si>
    <t>김현수</t>
    <phoneticPr fontId="2" type="noConversion"/>
  </si>
  <si>
    <t>정진석</t>
    <phoneticPr fontId="2" type="noConversion"/>
  </si>
  <si>
    <t>박현수</t>
    <phoneticPr fontId="2" type="noConversion"/>
  </si>
  <si>
    <t>최수종</t>
    <phoneticPr fontId="2" type="noConversion"/>
  </si>
  <si>
    <t>이현아</t>
    <phoneticPr fontId="2" type="noConversion"/>
  </si>
  <si>
    <t>김아름</t>
    <phoneticPr fontId="2" type="noConversion"/>
  </si>
  <si>
    <t>직원2</t>
    <phoneticPr fontId="2" type="noConversion"/>
  </si>
  <si>
    <t>직원1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</si>
  <si>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WRAPROWS </t>
    </r>
    <r>
      <rPr>
        <sz val="11"/>
        <color theme="1"/>
        <rFont val="맑은 고딕"/>
        <family val="3"/>
        <charset val="129"/>
        <scheme val="major"/>
      </rPr>
      <t>( 범위,나눌개수,[채울값] )</t>
    </r>
    <phoneticPr fontId="2" type="noConversion"/>
  </si>
  <si>
    <t>: 한 줄로 된 배열을 지정한 개수만큼 잘라 여러 줄로 나눕니다.</t>
    <phoneticPr fontId="2" type="noConversion"/>
  </si>
  <si>
    <t>엑셀 WRAPROWS 함수</t>
    <phoneticPr fontId="2" type="noConversion"/>
  </si>
  <si>
    <t>매출</t>
    <phoneticPr fontId="2" type="noConversion"/>
  </si>
  <si>
    <t>날짜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</si>
  <si>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VSTACK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</si>
  <si>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세로로 결합하여 하나의 큰 배열을 만듭니다.</t>
    <phoneticPr fontId="2" type="noConversion"/>
  </si>
  <si>
    <t>엑셀 VSTACK 함수</t>
    <phoneticPr fontId="2" type="noConversion"/>
  </si>
  <si>
    <t>이하율</t>
  </si>
  <si>
    <t>C팀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</si>
  <si>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</si>
  <si>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</si>
  <si>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</si>
  <si>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</si>
  <si>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</si>
  <si>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</si>
  <si>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</si>
  <si>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</si>
  <si>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</si>
  <si>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</si>
  <si>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임이안</t>
  </si>
  <si>
    <t>판매 실적</t>
  </si>
  <si>
    <t>직원명</t>
  </si>
  <si>
    <t>부서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</si>
  <si>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theme="1"/>
        <rFont val="맑은 고딕"/>
        <family val="3"/>
        <charset val="129"/>
        <scheme val="major"/>
      </rPr>
      <t xml:space="preserve"> ( 범위, 조건, [결과없음출력값] )</t>
    </r>
    <phoneticPr fontId="2" type="noConversion"/>
  </si>
  <si>
    <t>: 범위에서 조건을 만족하는 데이터를 필터링합니다.</t>
    <phoneticPr fontId="2" type="noConversion"/>
  </si>
  <si>
    <t>엑셀 FILTER 함수</t>
    <phoneticPr fontId="2" type="noConversion"/>
  </si>
  <si>
    <t>D팀</t>
    <phoneticPr fontId="2" type="noConversion"/>
  </si>
  <si>
    <t>박현민</t>
    <phoneticPr fontId="2" type="noConversion"/>
  </si>
  <si>
    <t>부서목록</t>
    <phoneticPr fontId="2" type="noConversion"/>
  </si>
  <si>
    <t>부서 선택</t>
    <phoneticPr fontId="2" type="noConversion"/>
  </si>
  <si>
    <t>제품명</t>
  </si>
  <si>
    <t>지점</t>
    <phoneticPr fontId="2" type="noConversion"/>
  </si>
  <si>
    <t>수량</t>
  </si>
  <si>
    <t>단가</t>
  </si>
  <si>
    <t>금액</t>
  </si>
  <si>
    <t>삼각김밥</t>
  </si>
  <si>
    <t>컵라면</t>
  </si>
  <si>
    <t>초코우유</t>
  </si>
  <si>
    <t>핫바</t>
  </si>
  <si>
    <t>감자칩</t>
  </si>
  <si>
    <t>도시락</t>
  </si>
  <si>
    <t>생수 500ml</t>
  </si>
  <si>
    <t>초콜릿</t>
  </si>
  <si>
    <t>바나나우유</t>
  </si>
  <si>
    <t>소시지</t>
  </si>
  <si>
    <t>커피 컵</t>
  </si>
  <si>
    <t>컵밥</t>
  </si>
  <si>
    <t>치즈볼</t>
  </si>
  <si>
    <t>젤리</t>
  </si>
  <si>
    <t>요구르트</t>
  </si>
  <si>
    <t>김스낵</t>
  </si>
  <si>
    <t>햄버거</t>
  </si>
  <si>
    <t>에너지바</t>
  </si>
  <si>
    <t>치킨볼</t>
  </si>
  <si>
    <t>우유</t>
  </si>
  <si>
    <t>구운계란</t>
  </si>
  <si>
    <t>사이다</t>
  </si>
  <si>
    <t>콜라</t>
  </si>
  <si>
    <t>서초점</t>
    <phoneticPr fontId="2" type="noConversion"/>
  </si>
  <si>
    <t>강남점</t>
    <phoneticPr fontId="2" type="noConversion"/>
  </si>
  <si>
    <t>용산점</t>
    <phoneticPr fontId="2" type="noConversion"/>
  </si>
  <si>
    <t>여의도점</t>
    <phoneticPr fontId="2" type="noConversion"/>
  </si>
  <si>
    <t>신촌점</t>
    <phoneticPr fontId="2" type="noConversion"/>
  </si>
  <si>
    <t>배은채</t>
    <phoneticPr fontId="2" type="noConversion"/>
  </si>
  <si>
    <t>남건우</t>
    <phoneticPr fontId="2" type="noConversion"/>
  </si>
  <si>
    <t>하은서</t>
    <phoneticPr fontId="2" type="noConversion"/>
  </si>
  <si>
    <t>종목명</t>
  </si>
  <si>
    <t>현재가</t>
  </si>
  <si>
    <t>등락률</t>
  </si>
  <si>
    <t>시가총액(억)</t>
  </si>
  <si>
    <t>거래량</t>
  </si>
  <si>
    <t>삼성전자</t>
  </si>
  <si>
    <t>SK하이닉스</t>
  </si>
  <si>
    <t>삼성바이오로직스</t>
  </si>
  <si>
    <t>LG에너지솔루션</t>
  </si>
  <si>
    <t>한화에어로스페이스</t>
  </si>
  <si>
    <t>KB금융</t>
  </si>
  <si>
    <t>현대차</t>
  </si>
  <si>
    <t>삼성전자우</t>
  </si>
  <si>
    <t>기아</t>
  </si>
  <si>
    <t>등락</t>
    <phoneticPr fontId="2" type="noConversion"/>
  </si>
  <si>
    <t>등락률</t>
    <phoneticPr fontId="2" type="noConversion"/>
  </si>
  <si>
    <t>거래량</t>
    <phoneticPr fontId="2" type="noConversion"/>
  </si>
  <si>
    <t>종목코드</t>
    <phoneticPr fontId="2" type="noConversion"/>
  </si>
  <si>
    <t>현재가</t>
    <phoneticPr fontId="2" type="noConversion"/>
  </si>
  <si>
    <t>시가총액</t>
    <phoneticPr fontId="2" type="noConversion"/>
  </si>
  <si>
    <t>엑셀 IMAGE 함수</t>
    <phoneticPr fontId="2" type="noConversion"/>
  </si>
  <si>
    <t>: URL 경로의 이미지를 셀 안에 삽입합니다.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</si>
  <si>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IMAGE </t>
    </r>
    <r>
      <rPr>
        <sz val="11"/>
        <color theme="1"/>
        <rFont val="맑은 고딕"/>
        <family val="3"/>
        <charset val="129"/>
        <scheme val="major"/>
      </rPr>
      <t>( URL주소, [대체텍스트], [크기옵션], [높이], [너비] )</t>
    </r>
    <phoneticPr fontId="2" type="noConversion"/>
  </si>
  <si>
    <t>→ https://m.stock.naver.com/domestic/capitalization/total</t>
    <phoneticPr fontId="2" type="noConversion"/>
  </si>
  <si>
    <t>→ https://m.stock.naver.com/domestic/stock/005930/total</t>
    <phoneticPr fontId="2" type="noConversion"/>
  </si>
  <si>
    <t>이미지 URL</t>
    <phoneticPr fontId="2" type="noConversion"/>
  </si>
  <si>
    <t>이미지</t>
    <phoneticPr fontId="2" type="noConversion"/>
  </si>
  <si>
    <t>종목명</t>
    <phoneticPr fontId="2" type="noConversion"/>
  </si>
  <si>
    <t>종목번호</t>
    <phoneticPr fontId="2" type="noConversion"/>
  </si>
  <si>
    <t>005930</t>
  </si>
  <si>
    <t>000660</t>
  </si>
  <si>
    <t>207940</t>
  </si>
  <si>
    <t>373220</t>
  </si>
  <si>
    <t>012450</t>
  </si>
  <si>
    <t>105560</t>
  </si>
  <si>
    <t>005380</t>
  </si>
  <si>
    <t>005935</t>
  </si>
  <si>
    <t>000270</t>
  </si>
  <si>
    <t>HD현대중공업</t>
  </si>
  <si>
    <t>329180</t>
  </si>
  <si>
    <t>셀트리온</t>
  </si>
  <si>
    <t>068270</t>
  </si>
  <si>
    <t>NAVER</t>
  </si>
  <si>
    <t>035420</t>
  </si>
  <si>
    <t>신한지주</t>
  </si>
  <si>
    <t>055550</t>
  </si>
  <si>
    <t>두산에너빌리티</t>
  </si>
  <si>
    <t>034020</t>
  </si>
  <si>
    <t>삼성물산</t>
  </si>
  <si>
    <t>028260</t>
  </si>
  <si>
    <t>현대모비스</t>
  </si>
  <si>
    <t>012330</t>
  </si>
  <si>
    <t>한화오션</t>
  </si>
  <si>
    <t>042660</t>
  </si>
  <si>
    <t>HMM</t>
  </si>
  <si>
    <t>011200</t>
  </si>
  <si>
    <t>HD한국조선해양</t>
  </si>
  <si>
    <t>009540</t>
  </si>
  <si>
    <t>하나금융지주</t>
  </si>
  <si>
    <t>086790</t>
  </si>
  <si>
    <t>POSCO홀딩스</t>
  </si>
  <si>
    <t>005490</t>
  </si>
  <si>
    <t>메리츠금융지주</t>
  </si>
  <si>
    <t>138040</t>
  </si>
  <si>
    <t>삼성생명</t>
  </si>
  <si>
    <t>032830</t>
  </si>
  <si>
    <t>카카오</t>
  </si>
  <si>
    <t>035720</t>
  </si>
  <si>
    <t>한국전력</t>
  </si>
  <si>
    <t>015760</t>
  </si>
  <si>
    <t>삼성화재</t>
  </si>
  <si>
    <t>000810</t>
  </si>
  <si>
    <t>크래프톤</t>
  </si>
  <si>
    <t>259960</t>
  </si>
  <si>
    <t>알테오젠</t>
  </si>
  <si>
    <t>196170</t>
  </si>
  <si>
    <t>현대로템</t>
  </si>
  <si>
    <t>064350</t>
  </si>
  <si>
    <t>고려아연</t>
  </si>
  <si>
    <t>010130</t>
  </si>
  <si>
    <t>SK스퀘어</t>
  </si>
  <si>
    <t>402340</t>
  </si>
  <si>
    <t>KT&amp;G</t>
  </si>
  <si>
    <t>033780</t>
  </si>
  <si>
    <t>우리금융지주</t>
  </si>
  <si>
    <t>316140</t>
  </si>
  <si>
    <t>삼성중공업</t>
  </si>
  <si>
    <t>010140</t>
  </si>
  <si>
    <t>LG화학</t>
  </si>
  <si>
    <t>051910</t>
  </si>
  <si>
    <t>HD현대일렉트릭</t>
  </si>
  <si>
    <t>267260</t>
  </si>
  <si>
    <t>SK이노베이션</t>
  </si>
  <si>
    <t>096770</t>
  </si>
  <si>
    <t>KT</t>
  </si>
  <si>
    <t>030200</t>
  </si>
  <si>
    <t>기업은행</t>
  </si>
  <si>
    <t>024110</t>
  </si>
  <si>
    <t>SK</t>
  </si>
  <si>
    <t>034730</t>
  </si>
  <si>
    <t>삼성SDI</t>
  </si>
  <si>
    <t>006400</t>
  </si>
  <si>
    <t>LG전자</t>
  </si>
  <si>
    <t>066570</t>
  </si>
  <si>
    <t>LG</t>
  </si>
  <si>
    <t>003550</t>
  </si>
  <si>
    <t>카카오뱅크</t>
  </si>
  <si>
    <t>323410</t>
  </si>
  <si>
    <t>하이브</t>
  </si>
  <si>
    <t>352820</t>
  </si>
  <si>
    <t>SK텔레콤</t>
  </si>
  <si>
    <t>017670</t>
  </si>
  <si>
    <t>삼성에스디에스</t>
  </si>
  <si>
    <t>018260</t>
  </si>
  <si>
    <t>한진칼</t>
  </si>
  <si>
    <t>180640</t>
  </si>
  <si>
    <t>LIG넥스원</t>
  </si>
  <si>
    <t>079550</t>
  </si>
  <si>
    <t>미래에셋증권</t>
  </si>
  <si>
    <t>006800</t>
  </si>
  <si>
    <t>삼성전기</t>
  </si>
  <si>
    <t>009150</t>
  </si>
  <si>
    <t>에코프로비엠</t>
  </si>
  <si>
    <t>247540</t>
  </si>
  <si>
    <t>포스코인터내셔널</t>
  </si>
  <si>
    <t>047050</t>
  </si>
  <si>
    <t>포스코퓨처엠</t>
  </si>
  <si>
    <t>003670</t>
  </si>
  <si>
    <t>현대글로비스</t>
  </si>
  <si>
    <t>086280</t>
  </si>
  <si>
    <t>HD현대</t>
  </si>
  <si>
    <t>267250</t>
  </si>
  <si>
    <t>한화시스템</t>
  </si>
  <si>
    <t>272210</t>
  </si>
  <si>
    <t>유한양행</t>
  </si>
  <si>
    <t>000100</t>
  </si>
  <si>
    <t>대한항공</t>
  </si>
  <si>
    <t>003490</t>
  </si>
  <si>
    <t>두산</t>
  </si>
  <si>
    <t>000150</t>
  </si>
  <si>
    <t>( (  ,   , )) 여러범위 가능</t>
    <phoneticPr fontId="2" type="noConversion"/>
  </si>
  <si>
    <t>https://ssl.pstatic.net/imgfinance/chart/mobile/mini/005930_end_up_tablet.png?1748589115000</t>
    <phoneticPr fontId="2" type="noConversion"/>
  </si>
  <si>
    <t>https://ssl.pstatic.net/imgfinance/chart/mobile/mini/005930_end_up_tablet.png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</si>
</sst>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u/>
      <sz val="11"/>
      <color rgb="FF3366FF"/>
      <name val="맑은 고딕"/>
      <family val="2"/>
      <charset val="129"/>
      <scheme val="minor"/>
    </font>
    <font>
      <u/>
      <sz val="10"/>
      <color rgb="FF3366FF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rgb="FFFF0000"/>
      <name val="맑은 고딕"/>
      <family val="3"/>
      <charset val="129"/>
      <scheme val="major"/>
    </font>
  </fonts>
  <fills count="10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theme="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7" fillId="5" borderId="0" xfId="0" applyFont="1" applyFill="1">
      <alignment vertical="center"/>
    </xf>
    <xf numFmtId="0" fontId="8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4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1" fillId="4" borderId="0" xfId="0" applyNumberFormat="1" applyFont="1" applyFill="1">
      <alignment vertical="center"/>
    </xf>
    <xf numFmtId="14" fontId="1" fillId="5" borderId="0" xfId="0" applyNumberFormat="1" applyFont="1" applyFill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0" fillId="8" borderId="0" xfId="0" applyFont="1" applyFill="1">
      <alignment vertical="center"/>
    </xf>
    <xf numFmtId="0" fontId="12" fillId="8" borderId="0" xfId="0" applyFont="1" applyFill="1">
      <alignment vertical="center"/>
    </xf>
    <xf numFmtId="3" fontId="12" fillId="8" borderId="0" xfId="0" applyNumberFormat="1" applyFont="1" applyFill="1">
      <alignment vertical="center"/>
    </xf>
    <xf numFmtId="3" fontId="9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0" xfId="0" applyNumberFormat="1" applyFont="1">
      <alignment vertical="center"/>
    </xf>
    <xf numFmtId="10" fontId="3" fillId="0" borderId="0" xfId="0" applyNumberFormat="1" applyFont="1">
      <alignment vertical="center"/>
    </xf>
    <xf numFmtId="3" fontId="1" fillId="0" borderId="0" xfId="0" applyNumberFormat="1" applyFont="1">
      <alignment vertical="center"/>
    </xf>
    <xf numFmtId="10" fontId="1" fillId="0" borderId="0" xfId="0" applyNumberFormat="1" applyFo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3" fillId="5" borderId="0" xfId="0" applyFont="1" applyFill="1">
      <alignment vertical="center"/>
    </xf>
    <xf numFmtId="0" fontId="3" fillId="4" borderId="0" xfId="0" applyFont="1" applyFill="1">
      <alignment vertical="center"/>
    </xf>
    <xf numFmtId="3" fontId="9" fillId="3" borderId="0" xfId="0" applyNumberFormat="1" applyFont="1" applyFill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176" fontId="3" fillId="5" borderId="0" xfId="0" applyNumberFormat="1" applyFont="1" applyFill="1">
      <alignment vertical="center"/>
    </xf>
    <xf numFmtId="176" fontId="3" fillId="4" borderId="0" xfId="0" applyNumberFormat="1" applyFont="1" applyFill="1">
      <alignment vertical="center"/>
    </xf>
    <xf numFmtId="176" fontId="3" fillId="0" borderId="0" xfId="0" applyNumberFormat="1" applyFont="1">
      <alignment vertical="center"/>
    </xf>
    <xf numFmtId="176" fontId="9" fillId="3" borderId="1" xfId="0" applyNumberFormat="1" applyFont="1" applyFill="1" applyBorder="1" applyAlignment="1">
      <alignment horizontal="center" vertical="center"/>
    </xf>
    <xf numFmtId="3" fontId="3" fillId="5" borderId="0" xfId="0" applyNumberFormat="1" applyFont="1" applyFill="1">
      <alignment vertical="center"/>
    </xf>
    <xf numFmtId="3" fontId="3" fillId="4" borderId="0" xfId="0" applyNumberFormat="1" applyFont="1" applyFill="1">
      <alignment vertical="center"/>
    </xf>
    <xf numFmtId="3" fontId="1" fillId="5" borderId="0" xfId="0" applyNumberFormat="1" applyFont="1" applyFill="1">
      <alignment vertical="center"/>
    </xf>
    <xf numFmtId="3" fontId="1" fillId="4" borderId="0" xfId="0" applyNumberFormat="1" applyFont="1" applyFill="1">
      <alignment vertical="center"/>
    </xf>
    <xf numFmtId="10" fontId="1" fillId="5" borderId="0" xfId="0" applyNumberFormat="1" applyFont="1" applyFill="1">
      <alignment vertical="center"/>
    </xf>
    <xf numFmtId="10" fontId="1" fillId="4" borderId="0" xfId="0" applyNumberFormat="1" applyFont="1" applyFill="1">
      <alignment vertical="center"/>
    </xf>
    <xf numFmtId="10" fontId="9" fillId="3" borderId="1" xfId="0" applyNumberFormat="1" applyFont="1" applyFill="1" applyBorder="1" applyAlignment="1">
      <alignment horizontal="center" vertical="center"/>
    </xf>
    <xf numFmtId="3" fontId="9" fillId="5" borderId="1" xfId="0" applyNumberFormat="1" applyFont="1" applyFill="1" applyBorder="1" applyAlignment="1">
      <alignment horizontal="center" vertical="center"/>
    </xf>
    <xf numFmtId="0" fontId="13" fillId="0" borderId="0" xfId="1" applyFont="1" applyAlignment="1"/>
    <xf numFmtId="0" fontId="14" fillId="0" borderId="0" xfId="1" applyFont="1" applyAlignment="1">
      <alignment horizontal="left" vertical="center"/>
    </xf>
    <xf numFmtId="0" fontId="3" fillId="0" borderId="0" xfId="0" quotePrefix="1" applyFont="1" applyAlignment="1">
      <alignment vertical="center" wrapText="1"/>
    </xf>
    <xf numFmtId="0" fontId="15" fillId="0" borderId="0" xfId="0" quotePrefix="1" applyFont="1" applyAlignment="1">
      <alignment vertical="center" wrapText="1"/>
    </xf>
    <xf numFmtId="14" fontId="3" fillId="2" borderId="3" xfId="0" applyNumberFormat="1" applyFont="1" applyFill="1" applyBorder="1" applyAlignment="1">
      <alignment horizontal="center" vertical="center"/>
    </xf>
    <xf numFmtId="3" fontId="3" fillId="2" borderId="2" xfId="0" applyNumberFormat="1" applyFont="1" applyFill="1" applyBorder="1" applyAlignment="1">
      <alignment horizontal="center" vertical="center"/>
    </xf>
    <xf numFmtId="14" fontId="4" fillId="3" borderId="4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4" fontId="3" fillId="6" borderId="6" xfId="0" applyNumberFormat="1" applyFont="1" applyFill="1" applyBorder="1" applyAlignment="1">
      <alignment horizontal="center" vertical="center"/>
    </xf>
    <xf numFmtId="3" fontId="3" fillId="7" borderId="7" xfId="0" applyNumberFormat="1" applyFont="1" applyFill="1" applyBorder="1" applyAlignment="1">
      <alignment horizontal="center" vertical="center"/>
    </xf>
    <xf numFmtId="0" fontId="0" fillId="9" borderId="0" xfId="0" applyFill="1">
      <alignment vertical="center"/>
    </xf>
    <xf numFmtId="0" fontId="18" fillId="0" borderId="0" xfId="0" applyFont="1">
      <alignment vertical="center"/>
    </xf>
    <xf numFmtId="0" fontId="11" fillId="0" borderId="1" xfId="1" applyBorder="1">
      <alignment vertical="center"/>
    </xf>
    <xf numFmtId="3" fontId="4" fillId="3" borderId="1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1" fillId="0" borderId="0" xfId="1">
      <alignment vertical="center"/>
    </xf>
  </cellXfs>
  <cellStyles count="2">
    <cellStyle name="표준" xfId="0" builtinId="0"/>
    <cellStyle name="하이퍼링크" xfId="1" builtinId="8"/>
  </cellStyles>
  <dxfs count="9"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</dxfs>
  <tableStyles count="0" defaultTableStyle="TableStyleMedium2" defaultPivotStyle="PivotStyleLight16"/>
  <colors>
    <mruColors>
      <color rgb="FF3366FF"/>
      <color rgb="FF339966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21" Type="http://schemas.microsoft.com/office/2017/06/relationships/rdRichValueTypes" Target="richData/rdRichValueTyp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5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E950733A-E805-4B14-8510-3707A9DDE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541BAA0-8C6B-4A8B-BA95-E7E2AAC7A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1580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FEECD08-ACE1-48C0-A6BF-CF56597D3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580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15650</xdr:rowOff>
    </xdr:from>
    <xdr:to>
      <xdr:col>2</xdr:col>
      <xdr:colOff>166884</xdr:colOff>
      <xdr:row>7</xdr:row>
      <xdr:rowOff>258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1F532BD-A150-48DC-A888-C83D8F9CF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56554"/>
          <a:ext cx="1075422" cy="256278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15392</xdr:rowOff>
    </xdr:from>
    <xdr:to>
      <xdr:col>7</xdr:col>
      <xdr:colOff>3450</xdr:colOff>
      <xdr:row>6</xdr:row>
      <xdr:rowOff>265967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1B5767B-5741-4EB7-BC84-76B524136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1304" y="956296"/>
          <a:ext cx="904758" cy="25627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409D927-1122-4B21-8E88-C4FE11D4D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935C421-7742-4D6B-B42A-C5427B9ED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1162"/>
          <a:ext cx="1075422" cy="2601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908325</xdr:colOff>
      <xdr:row>7</xdr:row>
      <xdr:rowOff>8308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7096B83-4919-4D10-8737-8DD2294D6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4070" y="940904"/>
          <a:ext cx="908325" cy="260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72366F0-ACA7-49C3-AD8C-D979173A2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D1EC77F-467E-4469-864F-28EAFD7C6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37518"/>
          <a:ext cx="1072440" cy="259768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912402</xdr:colOff>
      <xdr:row>7</xdr:row>
      <xdr:rowOff>8308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D94FB25-4A88-402A-802F-5328E7F73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3800" y="937260"/>
          <a:ext cx="910644" cy="259768"/>
        </a:xfrm>
        <a:prstGeom prst="rect">
          <a:avLst/>
        </a:prstGeom>
      </xdr:spPr>
    </xdr:pic>
    <xdr:clientData/>
  </xdr:twoCellAnchor>
</xdr:wsDr>
</file>

<file path=xl/richData/_rels/rdRichValueWebImage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sl.pstatic.net/imgfinance/chart/mobile/mini/005930_end_up_tablet.png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</webImagesSrd>
</file>

<file path=xl/richData/rdrichvalue.xml><?xml version="1.0" encoding="utf-8"?>
<rvData xmlns="http://schemas.microsoft.com/office/spreadsheetml/2017/richdata" count="1">
  <rv s="0">
    <v>0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17724C-C57E-45CE-8FC4-3A5308997549}" name="표1" displayName="표1" ref="B7:C9" totalsRowShown="0" headerRowBorderDxfId="8" tableBorderDxfId="7" totalsRowBorderDxfId="6">
  <autoFilter ref="B7:C9" xr:uid="{EA17724C-C57E-45CE-8FC4-3A5308997549}"/>
  <tableColumns count="2">
    <tableColumn id="1" xr3:uid="{D52B1C83-FB83-4889-88BD-0BAFB14C4E84}" name="날짜">
      <calculatedColumnFormula>B7+1</calculatedColumnFormula>
    </tableColumn>
    <tableColumn id="2" xr3:uid="{C0E70D57-BB26-457E-B827-F1A018E01774}" name="매출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17914C-2458-4FF7-AC30-580C56EC0D88}" name="표2" displayName="표2" ref="B11:C13" totalsRowShown="0" headerRowBorderDxfId="5" tableBorderDxfId="4" totalsRowBorderDxfId="3">
  <autoFilter ref="B11:C13" xr:uid="{0B17914C-2458-4FF7-AC30-580C56EC0D88}"/>
  <tableColumns count="2">
    <tableColumn id="1" xr3:uid="{3F28DE9E-221A-4107-A46A-9FF1F76C170C}" name="날짜">
      <calculatedColumnFormula>B11+1</calculatedColumnFormula>
    </tableColumn>
    <tableColumn id="2" xr3:uid="{0ABDE1F1-F118-423A-881B-33ADC5A34092}" name="매출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F55825-8815-4C49-8785-0481A9B09274}" name="표3" displayName="표3" ref="B15:C17" totalsRowShown="0" headerRowBorderDxfId="2" tableBorderDxfId="1" totalsRowBorderDxfId="0">
  <autoFilter ref="B15:C17" xr:uid="{C5F55825-8815-4C49-8785-0481A9B09274}"/>
  <tableColumns count="2">
    <tableColumn id="1" xr3:uid="{EA4718B4-F823-436A-BFC0-B84B5000FF07}" name="날짜">
      <calculatedColumnFormula>B15+1</calculatedColumnFormula>
    </tableColumn>
    <tableColumn id="2" xr3:uid="{58BC25A5-2C59-4CDD-A239-997F9701C7B2}" name="매출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.stock.naver.com/domestic/capitalization/total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ssl.pstatic.net/imgfinance/chart/mobile/mini/005930_end_up_tablet.png?1748589115000" TargetMode="External"/><Relationship Id="rId7" Type="http://schemas.openxmlformats.org/officeDocument/2006/relationships/comments" Target="../comments1.xml"/><Relationship Id="rId2" Type="http://schemas.openxmlformats.org/officeDocument/2006/relationships/hyperlink" Target="https://ssl.pstatic.net/imgfinance/chart/mobile/mini/005930_end_up_tablet.png" TargetMode="External"/><Relationship Id="rId1" Type="http://schemas.openxmlformats.org/officeDocument/2006/relationships/hyperlink" Target="https://m.stock.naver.com/domestic/stock/005930/total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5.xml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F3C83-6BFF-4241-AB6F-33986BFABAAC}">
  <dimension ref="A1:K20"/>
  <sheetViews>
    <sheetView showGridLines="0" zoomScale="90" zoomScaleNormal="90" workbookViewId="0">
      <selection activeCell="H9" sqref="H9"/>
    </sheetView>
  </sheetViews>
  <sheetFormatPr defaultColWidth="9" defaultRowHeight="18.75" customHeight="1" x14ac:dyDescent="0.3"/>
  <cols>
    <col min="1" max="1" width="3.125" style="1" customWidth="1"/>
    <col min="2" max="3" width="10.75" style="1" customWidth="1"/>
    <col min="4" max="4" width="11.125" style="1" bestFit="1" customWidth="1"/>
    <col min="5" max="5" width="3.125" style="1" customWidth="1"/>
    <col min="6" max="6" width="10.875" style="1" customWidth="1"/>
    <col min="7" max="7" width="4.25" style="1" customWidth="1"/>
    <col min="8" max="10" width="11.625" style="1" customWidth="1"/>
    <col min="11" max="16384" width="9" style="1"/>
  </cols>
  <sheetData>
    <row r="1" spans="1:11" s="5" customFormat="1" ht="6.75" customHeight="1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s="5" customFormat="1" ht="18.75" customHeight="1" x14ac:dyDescent="0.3">
      <c r="A2" s="6"/>
      <c r="B2" s="8" t="s">
        <v>50</v>
      </c>
      <c r="C2" s="6"/>
      <c r="D2" s="6"/>
      <c r="E2" s="6"/>
      <c r="F2" s="6"/>
      <c r="G2" s="6"/>
      <c r="H2" s="6"/>
      <c r="I2" s="6"/>
      <c r="J2" s="6"/>
      <c r="K2" s="6"/>
    </row>
    <row r="3" spans="1:11" s="5" customFormat="1" ht="15" customHeight="1" x14ac:dyDescent="0.3">
      <c r="A3" s="6"/>
      <c r="B3" s="7" t="s">
        <v>49</v>
      </c>
      <c r="C3" s="6"/>
      <c r="D3" s="6"/>
      <c r="E3" s="6"/>
      <c r="F3" s="6"/>
      <c r="G3" s="6"/>
      <c r="H3" s="6"/>
      <c r="I3" s="6"/>
      <c r="J3" s="6"/>
      <c r="K3" s="6"/>
    </row>
    <row r="4" spans="1:11" s="5" customFormat="1" ht="4.5" customHeight="1" x14ac:dyDescent="0.3">
      <c r="A4" s="6"/>
      <c r="B4" s="7"/>
      <c r="C4" s="6"/>
      <c r="D4" s="6"/>
      <c r="E4" s="6"/>
      <c r="F4" s="6"/>
      <c r="G4" s="6"/>
      <c r="H4" s="6"/>
      <c r="I4" s="6"/>
      <c r="J4" s="6"/>
      <c r="K4" s="6"/>
    </row>
    <row r="5" spans="1:11" s="3" customFormat="1" ht="21.75" customHeight="1" x14ac:dyDescent="0.3">
      <c r="B5" s="4" t="s">
        <v>48</v>
      </c>
    </row>
    <row r="6" spans="1:11" ht="12" customHeight="1" x14ac:dyDescent="0.3"/>
    <row r="7" spans="1:11" ht="22.15" customHeight="1" x14ac:dyDescent="0.3">
      <c r="B7" s="28" t="s">
        <v>47</v>
      </c>
      <c r="C7" s="28" t="s">
        <v>46</v>
      </c>
      <c r="D7" s="29" t="s">
        <v>45</v>
      </c>
      <c r="F7" s="28" t="s">
        <v>53</v>
      </c>
      <c r="H7" s="28" t="s">
        <v>54</v>
      </c>
      <c r="I7" s="1" t="s">
        <v>33</v>
      </c>
    </row>
    <row r="8" spans="1:11" ht="22.15" customHeight="1" x14ac:dyDescent="0.3">
      <c r="B8" s="27" t="s">
        <v>37</v>
      </c>
      <c r="C8" s="27" t="s">
        <v>44</v>
      </c>
      <c r="D8" s="30">
        <v>4900</v>
      </c>
      <c r="F8" s="1" t="str" cm="1">
        <f t="array" ref="F8:F11">_xlfn.UNIQUE(B8:B18)</f>
        <v>A팀</v>
      </c>
      <c r="H8" s="28" t="s">
        <v>47</v>
      </c>
      <c r="I8" s="28" t="s">
        <v>46</v>
      </c>
      <c r="J8" s="28" t="s">
        <v>45</v>
      </c>
    </row>
    <row r="9" spans="1:11" ht="22.15" customHeight="1" x14ac:dyDescent="0.3">
      <c r="B9" s="26" t="s">
        <v>35</v>
      </c>
      <c r="C9" s="26" t="s">
        <v>43</v>
      </c>
      <c r="D9" s="31">
        <v>5300</v>
      </c>
      <c r="F9" s="1" t="str">
        <v>B팀</v>
      </c>
      <c r="H9" s="9" t="str" cm="1">
        <f t="array" ref="H9:J10">_xlfn._xlws.SORT(_xlfn._xlws.FILTER(B8:D18,B8:B18=$I$7),3,-1)</f>
        <v>C팀</v>
      </c>
      <c r="I9" s="9" t="str">
        <v>임서영</v>
      </c>
      <c r="J9" s="9">
        <v>7900</v>
      </c>
    </row>
    <row r="10" spans="1:11" ht="22.15" customHeight="1" x14ac:dyDescent="0.3">
      <c r="B10" s="27" t="s">
        <v>51</v>
      </c>
      <c r="C10" s="27" t="s">
        <v>42</v>
      </c>
      <c r="D10" s="30">
        <v>3800</v>
      </c>
      <c r="F10" s="1" t="str">
        <v>D팀</v>
      </c>
      <c r="H10" s="9" t="str">
        <v>C팀</v>
      </c>
      <c r="I10" s="9" t="str">
        <v>이하율</v>
      </c>
      <c r="J10" s="9">
        <v>3600</v>
      </c>
    </row>
    <row r="11" spans="1:11" ht="22.15" customHeight="1" x14ac:dyDescent="0.3">
      <c r="B11" s="26" t="s">
        <v>35</v>
      </c>
      <c r="C11" s="26" t="s">
        <v>41</v>
      </c>
      <c r="D11" s="31">
        <v>3100</v>
      </c>
      <c r="F11" s="1" t="str">
        <v>C팀</v>
      </c>
    </row>
    <row r="12" spans="1:11" ht="22.15" customHeight="1" x14ac:dyDescent="0.3">
      <c r="B12" s="27" t="s">
        <v>35</v>
      </c>
      <c r="C12" s="27" t="s">
        <v>40</v>
      </c>
      <c r="D12" s="30">
        <v>7100</v>
      </c>
    </row>
    <row r="13" spans="1:11" ht="22.15" customHeight="1" x14ac:dyDescent="0.3">
      <c r="B13" s="26" t="s">
        <v>35</v>
      </c>
      <c r="C13" s="26" t="s">
        <v>39</v>
      </c>
      <c r="D13" s="31">
        <v>3900</v>
      </c>
    </row>
    <row r="14" spans="1:11" ht="22.15" customHeight="1" x14ac:dyDescent="0.3">
      <c r="B14" s="27" t="s">
        <v>33</v>
      </c>
      <c r="C14" s="27" t="s">
        <v>38</v>
      </c>
      <c r="D14" s="30">
        <v>7900</v>
      </c>
    </row>
    <row r="15" spans="1:11" ht="22.15" customHeight="1" x14ac:dyDescent="0.3">
      <c r="B15" s="26" t="s">
        <v>37</v>
      </c>
      <c r="C15" s="26" t="s">
        <v>36</v>
      </c>
      <c r="D15" s="31">
        <v>6400</v>
      </c>
    </row>
    <row r="16" spans="1:11" ht="22.15" customHeight="1" x14ac:dyDescent="0.3">
      <c r="B16" s="27" t="s">
        <v>35</v>
      </c>
      <c r="C16" s="27" t="s">
        <v>34</v>
      </c>
      <c r="D16" s="30">
        <v>4300</v>
      </c>
    </row>
    <row r="17" spans="2:4" ht="22.15" customHeight="1" x14ac:dyDescent="0.3">
      <c r="B17" s="26" t="s">
        <v>33</v>
      </c>
      <c r="C17" s="26" t="s">
        <v>32</v>
      </c>
      <c r="D17" s="31">
        <v>3600</v>
      </c>
    </row>
    <row r="18" spans="2:4" ht="22.15" customHeight="1" x14ac:dyDescent="0.3">
      <c r="B18" s="27" t="s">
        <v>51</v>
      </c>
      <c r="C18" s="27" t="s">
        <v>52</v>
      </c>
      <c r="D18" s="30">
        <v>3500</v>
      </c>
    </row>
    <row r="19" spans="2:4" ht="22.15" customHeight="1" x14ac:dyDescent="0.3"/>
    <row r="20" spans="2:4" ht="22.15" customHeight="1" x14ac:dyDescent="0.3"/>
  </sheetData>
  <phoneticPr fontId="2" type="noConversion"/>
  <dataValidations count="1">
    <dataValidation type="list" allowBlank="1" showInputMessage="1" showErrorMessage="1" sqref="I7" xr:uid="{A0139B7E-D4A1-426D-A4D3-0AF63BEF0B77}">
      <formula1>_xlfn.ANCHORARRAY($F$8)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F8F01-F69A-4DF8-8CFC-3099C2A8C046}">
  <dimension ref="A1:F17"/>
  <sheetViews>
    <sheetView showGridLines="0" zoomScaleNormal="100" workbookViewId="0">
      <selection activeCell="E9" sqref="E9"/>
    </sheetView>
  </sheetViews>
  <sheetFormatPr defaultColWidth="9" defaultRowHeight="18.75" customHeight="1" x14ac:dyDescent="0.3"/>
  <cols>
    <col min="1" max="1" width="3.125" style="1" customWidth="1"/>
    <col min="2" max="3" width="11.625" style="1" customWidth="1"/>
    <col min="4" max="4" width="3.125" style="1" customWidth="1"/>
    <col min="5" max="5" width="12.25" style="20" customWidth="1"/>
    <col min="6" max="6" width="12.25" style="1" customWidth="1"/>
    <col min="7" max="16384" width="9" style="1"/>
  </cols>
  <sheetData>
    <row r="1" spans="1:6" s="5" customFormat="1" ht="6.75" customHeight="1" x14ac:dyDescent="0.3">
      <c r="A1" s="6"/>
      <c r="B1" s="6"/>
      <c r="C1" s="6"/>
      <c r="E1" s="25"/>
    </row>
    <row r="2" spans="1:6" s="5" customFormat="1" ht="18.75" customHeight="1" x14ac:dyDescent="0.3">
      <c r="A2" s="6"/>
      <c r="B2" s="8" t="s">
        <v>31</v>
      </c>
      <c r="C2" s="6"/>
      <c r="E2" s="25"/>
    </row>
    <row r="3" spans="1:6" s="5" customFormat="1" ht="15" customHeight="1" x14ac:dyDescent="0.3">
      <c r="A3" s="6"/>
      <c r="B3" s="7" t="s">
        <v>30</v>
      </c>
      <c r="C3" s="6"/>
      <c r="E3" s="25"/>
    </row>
    <row r="4" spans="1:6" s="5" customFormat="1" ht="4.5" customHeight="1" x14ac:dyDescent="0.3">
      <c r="A4" s="6"/>
      <c r="B4" s="7"/>
      <c r="C4" s="6"/>
      <c r="E4" s="25"/>
    </row>
    <row r="5" spans="1:6" s="3" customFormat="1" ht="21.75" customHeight="1" x14ac:dyDescent="0.3">
      <c r="B5" s="4" t="s">
        <v>29</v>
      </c>
      <c r="E5" s="24"/>
    </row>
    <row r="6" spans="1:6" ht="7.9" customHeight="1" x14ac:dyDescent="0.3"/>
    <row r="7" spans="1:6" s="9" customFormat="1" ht="18.600000000000001" customHeight="1" x14ac:dyDescent="0.3">
      <c r="B7" s="67" t="s">
        <v>28</v>
      </c>
      <c r="C7" s="68" t="s">
        <v>27</v>
      </c>
      <c r="E7" s="22" t="s">
        <v>28</v>
      </c>
      <c r="F7" s="21" t="s">
        <v>27</v>
      </c>
    </row>
    <row r="8" spans="1:6" ht="18.600000000000001" customHeight="1" x14ac:dyDescent="0.3">
      <c r="B8" s="65">
        <f ca="1">DATE(YEAR(TODAY()),1,1)</f>
        <v>45658</v>
      </c>
      <c r="C8" s="66">
        <v>121</v>
      </c>
      <c r="E8" s="23" cm="1">
        <f t="array" aca="1" ref="E8:F13" ca="1">_xlfn.VSTACK(표1[],표2[],표3[])</f>
        <v>45658</v>
      </c>
      <c r="F8" s="10">
        <f ca="1"/>
        <v>121</v>
      </c>
    </row>
    <row r="9" spans="1:6" ht="18.600000000000001" customHeight="1" x14ac:dyDescent="0.3">
      <c r="B9" s="69">
        <f ca="1">B8+1</f>
        <v>45659</v>
      </c>
      <c r="C9" s="70">
        <v>221</v>
      </c>
      <c r="E9" s="23">
        <f ca="1"/>
        <v>45659</v>
      </c>
      <c r="F9" s="10">
        <f ca="1"/>
        <v>221</v>
      </c>
    </row>
    <row r="10" spans="1:6" ht="18.600000000000001" customHeight="1" x14ac:dyDescent="0.3">
      <c r="E10" s="23">
        <f ca="1"/>
        <v>45689</v>
      </c>
      <c r="F10" s="10">
        <f ca="1"/>
        <v>209</v>
      </c>
    </row>
    <row r="11" spans="1:6" ht="18.600000000000001" customHeight="1" x14ac:dyDescent="0.3">
      <c r="B11" s="67" t="s">
        <v>28</v>
      </c>
      <c r="C11" s="68" t="s">
        <v>27</v>
      </c>
      <c r="E11" s="23">
        <f ca="1"/>
        <v>45690</v>
      </c>
      <c r="F11" s="10">
        <f ca="1"/>
        <v>329</v>
      </c>
    </row>
    <row r="12" spans="1:6" ht="18.600000000000001" customHeight="1" x14ac:dyDescent="0.3">
      <c r="B12" s="65">
        <f ca="1">DATE(YEAR(TODAY()),2,1)</f>
        <v>45689</v>
      </c>
      <c r="C12" s="66">
        <v>209</v>
      </c>
      <c r="E12" s="23">
        <f ca="1"/>
        <v>45717</v>
      </c>
      <c r="F12" s="10">
        <f ca="1"/>
        <v>193</v>
      </c>
    </row>
    <row r="13" spans="1:6" ht="18.600000000000001" customHeight="1" x14ac:dyDescent="0.3">
      <c r="B13" s="69">
        <f ca="1">B12+1</f>
        <v>45690</v>
      </c>
      <c r="C13" s="70">
        <v>329</v>
      </c>
      <c r="E13" s="23">
        <f ca="1"/>
        <v>45718</v>
      </c>
      <c r="F13" s="10">
        <f ca="1"/>
        <v>310</v>
      </c>
    </row>
    <row r="14" spans="1:6" ht="18.600000000000001" customHeight="1" x14ac:dyDescent="0.3"/>
    <row r="15" spans="1:6" ht="18.600000000000001" customHeight="1" x14ac:dyDescent="0.3">
      <c r="B15" s="67" t="s">
        <v>28</v>
      </c>
      <c r="C15" s="68" t="s">
        <v>27</v>
      </c>
    </row>
    <row r="16" spans="1:6" ht="18.600000000000001" customHeight="1" x14ac:dyDescent="0.3">
      <c r="B16" s="65">
        <f ca="1">DATE(YEAR(TODAY()),3,1)</f>
        <v>45717</v>
      </c>
      <c r="C16" s="66">
        <v>193</v>
      </c>
    </row>
    <row r="17" spans="2:3" ht="18.600000000000001" customHeight="1" x14ac:dyDescent="0.3">
      <c r="B17" s="69">
        <f ca="1">B16+1</f>
        <v>45718</v>
      </c>
      <c r="C17" s="70">
        <v>310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6DB94-C431-4C66-96B9-0B7FC83ABBB5}">
  <sheetPr>
    <pageSetUpPr autoPageBreaks="0"/>
  </sheetPr>
  <dimension ref="A1:J25"/>
  <sheetViews>
    <sheetView showGridLines="0" zoomScaleNormal="100" workbookViewId="0">
      <selection activeCell="L14" sqref="L14"/>
    </sheetView>
  </sheetViews>
  <sheetFormatPr defaultColWidth="9" defaultRowHeight="18.75" customHeight="1" x14ac:dyDescent="0.3"/>
  <cols>
    <col min="1" max="1" width="3.125" style="1" customWidth="1"/>
    <col min="2" max="3" width="11.875" style="1" customWidth="1"/>
    <col min="4" max="4" width="4.75" style="1" customWidth="1"/>
    <col min="5" max="5" width="11.625" style="9" customWidth="1"/>
    <col min="6" max="6" width="4.75" style="1" customWidth="1"/>
    <col min="7" max="8" width="11.875" style="1" customWidth="1"/>
    <col min="9" max="9" width="3.75" style="1" customWidth="1"/>
    <col min="10" max="10" width="11.875" style="1" customWidth="1"/>
    <col min="11" max="16384" width="9" style="1"/>
  </cols>
  <sheetData>
    <row r="1" spans="1:10" s="5" customFormat="1" ht="6.75" customHeight="1" x14ac:dyDescent="0.3">
      <c r="A1" s="6"/>
      <c r="B1" s="6"/>
      <c r="C1" s="6"/>
      <c r="E1" s="19"/>
    </row>
    <row r="2" spans="1:10" s="5" customFormat="1" ht="18.75" customHeight="1" x14ac:dyDescent="0.3">
      <c r="A2" s="6"/>
      <c r="B2" s="8" t="s">
        <v>13</v>
      </c>
      <c r="C2" s="8"/>
      <c r="E2" s="19"/>
    </row>
    <row r="3" spans="1:10" s="5" customFormat="1" ht="15" customHeight="1" x14ac:dyDescent="0.3">
      <c r="A3" s="6"/>
      <c r="B3" s="7" t="s">
        <v>12</v>
      </c>
      <c r="C3" s="7"/>
      <c r="E3" s="19"/>
    </row>
    <row r="4" spans="1:10" s="5" customFormat="1" ht="4.5" customHeight="1" x14ac:dyDescent="0.3">
      <c r="A4" s="6"/>
      <c r="B4" s="7"/>
      <c r="C4" s="7"/>
      <c r="E4" s="19"/>
    </row>
    <row r="5" spans="1:10" s="3" customFormat="1" ht="21.75" customHeight="1" x14ac:dyDescent="0.3">
      <c r="B5" s="4" t="s">
        <v>11</v>
      </c>
      <c r="C5" s="4"/>
      <c r="E5" s="18"/>
    </row>
    <row r="6" spans="1:10" ht="7.9" customHeight="1" x14ac:dyDescent="0.3"/>
    <row r="7" spans="1:10" ht="21.6" customHeight="1" x14ac:dyDescent="0.3">
      <c r="J7" s="72" t="s">
        <v>231</v>
      </c>
    </row>
    <row r="8" spans="1:10" ht="7.9" customHeight="1" x14ac:dyDescent="0.3"/>
    <row r="9" spans="1:10" s="9" customFormat="1" ht="21.6" customHeight="1" x14ac:dyDescent="0.3">
      <c r="B9" s="74" t="s">
        <v>10</v>
      </c>
      <c r="C9" s="74"/>
      <c r="D9" s="11"/>
      <c r="E9" s="17" t="s">
        <v>9</v>
      </c>
      <c r="F9" s="11"/>
      <c r="G9" s="74" t="s">
        <v>10</v>
      </c>
      <c r="H9" s="74"/>
      <c r="J9" s="17" t="s">
        <v>9</v>
      </c>
    </row>
    <row r="10" spans="1:10" ht="21.6" customHeight="1" x14ac:dyDescent="0.3">
      <c r="B10" s="15" t="s">
        <v>8</v>
      </c>
      <c r="C10" s="13" t="s">
        <v>7</v>
      </c>
      <c r="D10" s="11"/>
      <c r="E10" s="10" t="str" cm="1">
        <f t="array" ref="E10:E14">_xlfn.TOCOL(B10:C13,1)</f>
        <v>김하늘</v>
      </c>
      <c r="F10" s="11"/>
      <c r="G10" s="15" t="s">
        <v>8</v>
      </c>
      <c r="H10" s="13" t="s">
        <v>7</v>
      </c>
      <c r="J10" s="1" t="str" cm="1">
        <f t="array" ref="J10:J18">_xlfn.TOCOL((G10:H11,G14:H15,G18:H19),1)</f>
        <v>김하늘</v>
      </c>
    </row>
    <row r="11" spans="1:10" ht="21.6" customHeight="1" x14ac:dyDescent="0.3">
      <c r="B11" s="16" t="s">
        <v>6</v>
      </c>
      <c r="C11" s="16"/>
      <c r="D11" s="11"/>
      <c r="E11" s="10" t="str">
        <v>김신우</v>
      </c>
      <c r="F11" s="11"/>
      <c r="G11" s="16" t="s">
        <v>6</v>
      </c>
      <c r="H11" s="16"/>
      <c r="J11" s="1" t="str">
        <v>김신우</v>
      </c>
    </row>
    <row r="12" spans="1:10" ht="21.6" customHeight="1" x14ac:dyDescent="0.3">
      <c r="B12" s="15"/>
      <c r="C12" s="13" t="s">
        <v>5</v>
      </c>
      <c r="D12" s="11"/>
      <c r="E12" s="10" t="str">
        <v>이초롱</v>
      </c>
      <c r="F12" s="11"/>
      <c r="G12" s="2"/>
      <c r="J12" s="1" t="str">
        <v>이초롱</v>
      </c>
    </row>
    <row r="13" spans="1:10" ht="21.6" customHeight="1" x14ac:dyDescent="0.3">
      <c r="B13" s="12" t="s">
        <v>4</v>
      </c>
      <c r="C13" s="14"/>
      <c r="D13" s="11"/>
      <c r="E13" s="10" t="str">
        <v>조상용</v>
      </c>
      <c r="F13" s="11"/>
      <c r="G13" s="74" t="s">
        <v>3</v>
      </c>
      <c r="H13" s="74"/>
      <c r="J13" s="1" t="str">
        <v>김세현</v>
      </c>
    </row>
    <row r="14" spans="1:10" ht="21.6" customHeight="1" x14ac:dyDescent="0.3">
      <c r="D14" s="11"/>
      <c r="E14" s="10" t="str">
        <v>송현석</v>
      </c>
      <c r="F14" s="11"/>
      <c r="G14" s="13" t="s">
        <v>2</v>
      </c>
      <c r="H14" s="13" t="s">
        <v>1</v>
      </c>
      <c r="J14" s="1" t="str">
        <v>박한선</v>
      </c>
    </row>
    <row r="15" spans="1:10" ht="21.6" customHeight="1" x14ac:dyDescent="0.3">
      <c r="D15" s="11"/>
      <c r="E15" s="10"/>
      <c r="F15" s="11"/>
      <c r="G15" s="12" t="s">
        <v>0</v>
      </c>
      <c r="H15" s="12"/>
      <c r="J15" s="1" t="str">
        <v>전재균</v>
      </c>
    </row>
    <row r="16" spans="1:10" ht="21.6" customHeight="1" x14ac:dyDescent="0.3">
      <c r="B16" s="2"/>
      <c r="C16" s="2"/>
      <c r="D16" s="11"/>
      <c r="E16" s="10"/>
      <c r="F16" s="11"/>
      <c r="G16" s="2"/>
      <c r="J16" s="1" t="str">
        <v>배은채</v>
      </c>
    </row>
    <row r="17" spans="2:10" ht="21.6" customHeight="1" x14ac:dyDescent="0.3">
      <c r="D17" s="11"/>
      <c r="E17" s="10"/>
      <c r="F17" s="11"/>
      <c r="G17" s="74" t="s">
        <v>10</v>
      </c>
      <c r="H17" s="74"/>
      <c r="J17" s="1" t="str">
        <v>남건우</v>
      </c>
    </row>
    <row r="18" spans="2:10" ht="21.6" customHeight="1" x14ac:dyDescent="0.3">
      <c r="D18" s="11"/>
      <c r="E18" s="10"/>
      <c r="F18" s="11"/>
      <c r="G18" s="13" t="s">
        <v>88</v>
      </c>
      <c r="H18" s="13" t="s">
        <v>89</v>
      </c>
      <c r="J18" s="1" t="str">
        <v>하은서</v>
      </c>
    </row>
    <row r="19" spans="2:10" ht="21.6" customHeight="1" x14ac:dyDescent="0.3">
      <c r="D19" s="11"/>
      <c r="E19" s="10"/>
      <c r="F19" s="11"/>
      <c r="G19" s="12" t="s">
        <v>90</v>
      </c>
      <c r="H19" s="12"/>
    </row>
    <row r="20" spans="2:10" ht="21.6" customHeight="1" x14ac:dyDescent="0.3">
      <c r="B20" s="2"/>
      <c r="C20" s="2"/>
      <c r="D20" s="11"/>
      <c r="E20" s="10"/>
      <c r="F20" s="2"/>
      <c r="G20" s="2"/>
    </row>
    <row r="21" spans="2:10" ht="21.6" customHeight="1" x14ac:dyDescent="0.3">
      <c r="B21" s="2"/>
      <c r="C21" s="2"/>
      <c r="D21" s="2"/>
      <c r="E21" s="10"/>
      <c r="F21" s="2"/>
      <c r="G21" s="2"/>
    </row>
    <row r="22" spans="2:10" ht="21.6" customHeight="1" x14ac:dyDescent="0.3">
      <c r="B22" s="2"/>
      <c r="C22" s="2"/>
      <c r="D22" s="2"/>
      <c r="E22" s="10"/>
      <c r="F22" s="2"/>
      <c r="G22" s="2"/>
    </row>
    <row r="23" spans="2:10" ht="21.6" customHeight="1" x14ac:dyDescent="0.3">
      <c r="B23" s="2"/>
      <c r="C23" s="2"/>
      <c r="D23" s="2"/>
      <c r="E23" s="10"/>
      <c r="F23" s="2"/>
      <c r="G23" s="2"/>
    </row>
    <row r="24" spans="2:10" ht="21.6" customHeight="1" x14ac:dyDescent="0.3">
      <c r="B24" s="2"/>
      <c r="C24" s="2"/>
      <c r="D24" s="2"/>
      <c r="E24" s="10"/>
      <c r="F24" s="2"/>
      <c r="G24" s="2"/>
    </row>
    <row r="25" spans="2:10" ht="18.75" customHeight="1" x14ac:dyDescent="0.3">
      <c r="B25" s="2"/>
      <c r="C25" s="2"/>
      <c r="D25" s="2"/>
      <c r="E25" s="10"/>
      <c r="F25" s="2"/>
      <c r="G25" s="2"/>
    </row>
  </sheetData>
  <mergeCells count="4">
    <mergeCell ref="B9:C9"/>
    <mergeCell ref="G9:H9"/>
    <mergeCell ref="G13:H13"/>
    <mergeCell ref="G17:H17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81648-790A-4BBE-AEFB-617D5E27786B}">
  <sheetPr>
    <pageSetUpPr autoPageBreaks="0"/>
  </sheetPr>
  <dimension ref="A1:S61"/>
  <sheetViews>
    <sheetView showGridLines="0" topLeftCell="F1" zoomScaleNormal="100" workbookViewId="0">
      <selection activeCell="M11" sqref="M11"/>
    </sheetView>
  </sheetViews>
  <sheetFormatPr defaultColWidth="9" defaultRowHeight="18.75" customHeight="1" x14ac:dyDescent="0.3"/>
  <cols>
    <col min="1" max="1" width="3.125" style="1" customWidth="1"/>
    <col min="2" max="2" width="13.75" style="1" customWidth="1"/>
    <col min="3" max="3" width="2.25" style="1" customWidth="1"/>
    <col min="4" max="5" width="13.75" style="1" customWidth="1"/>
    <col min="6" max="6" width="2.625" style="1" customWidth="1"/>
    <col min="7" max="7" width="12.25" style="2" customWidth="1"/>
    <col min="8" max="11" width="10.875" style="2" customWidth="1"/>
    <col min="12" max="12" width="3.75" style="2" customWidth="1"/>
    <col min="13" max="13" width="10.25" style="2" customWidth="1"/>
    <col min="14" max="14" width="10.25" style="51" customWidth="1"/>
    <col min="15" max="15" width="10.25" style="39" customWidth="1"/>
    <col min="16" max="16" width="11.75" style="41" bestFit="1" customWidth="1"/>
    <col min="17" max="17" width="9" style="42"/>
    <col min="18" max="18" width="9" style="41"/>
    <col min="19" max="19" width="9.375" style="41" bestFit="1" customWidth="1"/>
    <col min="20" max="16384" width="9" style="1"/>
  </cols>
  <sheetData>
    <row r="1" spans="1:19" s="5" customFormat="1" ht="6.75" customHeight="1" x14ac:dyDescent="0.3">
      <c r="A1" s="6"/>
      <c r="B1" s="6"/>
      <c r="G1" s="44"/>
      <c r="H1" s="44"/>
      <c r="I1" s="44"/>
      <c r="J1" s="44"/>
      <c r="K1" s="44"/>
      <c r="L1" s="44"/>
      <c r="M1" s="44"/>
      <c r="N1" s="49"/>
      <c r="O1" s="53"/>
      <c r="P1" s="55"/>
      <c r="Q1" s="57"/>
      <c r="R1" s="55"/>
      <c r="S1" s="55"/>
    </row>
    <row r="2" spans="1:19" s="5" customFormat="1" ht="18.75" customHeight="1" x14ac:dyDescent="0.3">
      <c r="A2" s="6"/>
      <c r="B2" s="8" t="s">
        <v>26</v>
      </c>
      <c r="G2" s="44"/>
      <c r="H2" s="44"/>
      <c r="I2" s="44"/>
      <c r="J2" s="44"/>
      <c r="K2" s="44"/>
      <c r="L2" s="44"/>
      <c r="M2" s="44"/>
      <c r="N2" s="49"/>
      <c r="O2" s="53"/>
      <c r="P2" s="55"/>
      <c r="Q2" s="57"/>
      <c r="R2" s="55"/>
      <c r="S2" s="55"/>
    </row>
    <row r="3" spans="1:19" s="5" customFormat="1" ht="15" customHeight="1" x14ac:dyDescent="0.3">
      <c r="A3" s="6"/>
      <c r="B3" s="7" t="s">
        <v>25</v>
      </c>
      <c r="G3" s="44"/>
      <c r="H3" s="44"/>
      <c r="I3" s="44"/>
      <c r="J3" s="44"/>
      <c r="K3" s="44"/>
      <c r="L3" s="44"/>
      <c r="M3" s="44"/>
      <c r="N3" s="49"/>
      <c r="O3" s="53"/>
      <c r="P3" s="55"/>
      <c r="Q3" s="57"/>
      <c r="R3" s="55"/>
      <c r="S3" s="55"/>
    </row>
    <row r="4" spans="1:19" s="5" customFormat="1" ht="4.5" customHeight="1" x14ac:dyDescent="0.3">
      <c r="A4" s="6"/>
      <c r="B4" s="7"/>
      <c r="G4" s="44"/>
      <c r="H4" s="44"/>
      <c r="I4" s="44"/>
      <c r="J4" s="44"/>
      <c r="K4" s="44"/>
      <c r="L4" s="44"/>
      <c r="M4" s="44"/>
      <c r="N4" s="49"/>
      <c r="O4" s="53"/>
      <c r="P4" s="55"/>
      <c r="Q4" s="57"/>
      <c r="R4" s="55"/>
      <c r="S4" s="55"/>
    </row>
    <row r="5" spans="1:19" s="3" customFormat="1" ht="21.75" customHeight="1" x14ac:dyDescent="0.3">
      <c r="B5" s="4" t="s">
        <v>24</v>
      </c>
      <c r="G5" s="45"/>
      <c r="H5" s="45"/>
      <c r="I5" s="45"/>
      <c r="J5" s="45"/>
      <c r="K5" s="45"/>
      <c r="L5" s="45"/>
      <c r="M5" s="45"/>
      <c r="N5" s="50"/>
      <c r="O5" s="54"/>
      <c r="P5" s="56"/>
      <c r="Q5" s="58"/>
      <c r="R5" s="56"/>
      <c r="S5" s="56"/>
    </row>
    <row r="6" spans="1:19" ht="7.9" customHeight="1" x14ac:dyDescent="0.3"/>
    <row r="7" spans="1:19" ht="19.899999999999999" customHeight="1" x14ac:dyDescent="0.3">
      <c r="H7" s="61" t="s">
        <v>114</v>
      </c>
    </row>
    <row r="8" spans="1:19" ht="7.9" customHeight="1" x14ac:dyDescent="0.3"/>
    <row r="9" spans="1:19" s="10" customFormat="1" ht="21" customHeight="1" x14ac:dyDescent="0.3">
      <c r="B9" s="37" t="s">
        <v>9</v>
      </c>
      <c r="C9" s="2"/>
      <c r="D9" s="60" t="s">
        <v>23</v>
      </c>
      <c r="E9" s="60" t="s">
        <v>22</v>
      </c>
      <c r="G9" s="46" t="s">
        <v>91</v>
      </c>
      <c r="H9" s="46" t="s">
        <v>92</v>
      </c>
      <c r="I9" s="46" t="s">
        <v>93</v>
      </c>
      <c r="J9" s="46" t="s">
        <v>94</v>
      </c>
      <c r="K9" s="46" t="s">
        <v>95</v>
      </c>
      <c r="M9" s="37" t="s">
        <v>91</v>
      </c>
      <c r="N9" s="52" t="s">
        <v>108</v>
      </c>
      <c r="O9" s="37" t="s">
        <v>109</v>
      </c>
      <c r="P9" s="37" t="s">
        <v>105</v>
      </c>
      <c r="Q9" s="59" t="s">
        <v>106</v>
      </c>
      <c r="R9" s="37" t="s">
        <v>110</v>
      </c>
      <c r="S9" s="37" t="s">
        <v>107</v>
      </c>
    </row>
    <row r="10" spans="1:19" s="2" customFormat="1" ht="21" customHeight="1" x14ac:dyDescent="0.3">
      <c r="B10" s="15" t="s">
        <v>21</v>
      </c>
      <c r="D10" s="10" t="str" cm="1">
        <f t="array" ref="D10:E13">_xlfn.WRAPROWS(B10:B17,2)</f>
        <v>김아름</v>
      </c>
      <c r="E10" s="10" t="str">
        <v>이현아</v>
      </c>
      <c r="G10" s="47" t="s">
        <v>96</v>
      </c>
      <c r="H10" s="10"/>
      <c r="J10" s="10"/>
      <c r="K10" s="10"/>
      <c r="M10" s="2" t="str" cm="1">
        <f t="array" ref="M10:S17">_xlfn.WRAPROWS(_xlfn.TOCOL(G10:H57,1),7)</f>
        <v>삼성전자</v>
      </c>
      <c r="N10" s="51">
        <v>5930</v>
      </c>
      <c r="O10" s="39">
        <v>56200</v>
      </c>
      <c r="P10" s="39">
        <v>100100</v>
      </c>
      <c r="Q10" s="40">
        <v>1.8E-3</v>
      </c>
      <c r="R10" s="39">
        <v>3326837</v>
      </c>
      <c r="S10" s="39">
        <v>24997384</v>
      </c>
    </row>
    <row r="11" spans="1:19" s="2" customFormat="1" ht="21" customHeight="1" x14ac:dyDescent="0.3">
      <c r="B11" s="16" t="s">
        <v>20</v>
      </c>
      <c r="D11" s="10" t="str">
        <v>최수종</v>
      </c>
      <c r="E11" s="10" t="str">
        <v>박현수</v>
      </c>
      <c r="G11" s="2">
        <v>5930</v>
      </c>
      <c r="I11" s="10"/>
      <c r="M11" s="2" t="str">
        <v>SK하이닉스</v>
      </c>
      <c r="N11" s="51">
        <v>660</v>
      </c>
      <c r="O11" s="39">
        <v>204500</v>
      </c>
      <c r="P11" s="39">
        <v>75007500</v>
      </c>
      <c r="Q11" s="40">
        <v>-3.5400000000000001E-2</v>
      </c>
      <c r="R11" s="39">
        <v>1488765</v>
      </c>
      <c r="S11" s="39">
        <v>4065918</v>
      </c>
    </row>
    <row r="12" spans="1:19" s="2" customFormat="1" ht="21" customHeight="1" x14ac:dyDescent="0.3">
      <c r="B12" s="15" t="s">
        <v>19</v>
      </c>
      <c r="D12" s="10" t="str">
        <v>정진석</v>
      </c>
      <c r="E12" s="10" t="str">
        <v>김현수</v>
      </c>
      <c r="G12" s="48">
        <v>56200</v>
      </c>
      <c r="H12" s="10"/>
      <c r="I12" s="10"/>
      <c r="J12" s="10"/>
      <c r="K12" s="10"/>
      <c r="M12" s="2" t="str">
        <v>삼성바이오로직스</v>
      </c>
      <c r="N12" s="51">
        <v>207940</v>
      </c>
      <c r="O12" s="39">
        <v>1032000</v>
      </c>
      <c r="P12" s="39">
        <v>60006000</v>
      </c>
      <c r="Q12" s="40">
        <v>5.7999999999999996E-3</v>
      </c>
      <c r="R12" s="39">
        <v>734516</v>
      </c>
      <c r="S12" s="39">
        <v>115465</v>
      </c>
    </row>
    <row r="13" spans="1:19" s="2" customFormat="1" ht="21" customHeight="1" x14ac:dyDescent="0.3">
      <c r="B13" s="16" t="s">
        <v>18</v>
      </c>
      <c r="D13" s="10" t="str">
        <v>최민혁</v>
      </c>
      <c r="E13" s="10" t="str">
        <v>김철수</v>
      </c>
      <c r="G13" s="47">
        <v>100100</v>
      </c>
      <c r="H13" s="47"/>
      <c r="J13" s="10"/>
      <c r="K13" s="10"/>
      <c r="M13" s="2" t="str">
        <v>LG에너지솔루션</v>
      </c>
      <c r="N13" s="51">
        <v>373220</v>
      </c>
      <c r="O13" s="39">
        <v>286000</v>
      </c>
      <c r="P13" s="39">
        <v>20002000</v>
      </c>
      <c r="Q13" s="40">
        <v>-6.8999999999999999E-3</v>
      </c>
      <c r="R13" s="39">
        <v>669240</v>
      </c>
      <c r="S13" s="39">
        <v>222552</v>
      </c>
    </row>
    <row r="14" spans="1:19" s="2" customFormat="1" ht="21" customHeight="1" x14ac:dyDescent="0.3">
      <c r="B14" s="15" t="s">
        <v>17</v>
      </c>
      <c r="G14" s="40">
        <v>1.8E-3</v>
      </c>
      <c r="I14" s="10"/>
      <c r="J14" s="10"/>
      <c r="K14" s="10"/>
      <c r="M14" s="2" t="str">
        <v>KB금융</v>
      </c>
      <c r="N14" s="51">
        <v>105560</v>
      </c>
      <c r="O14" s="39">
        <v>104300</v>
      </c>
      <c r="P14" s="39">
        <v>16001600</v>
      </c>
      <c r="Q14" s="40">
        <v>1.5599999999999999E-2</v>
      </c>
      <c r="R14" s="39">
        <v>410450</v>
      </c>
      <c r="S14" s="39">
        <v>2780141</v>
      </c>
    </row>
    <row r="15" spans="1:19" s="2" customFormat="1" ht="21" customHeight="1" x14ac:dyDescent="0.3">
      <c r="B15" s="16" t="s">
        <v>16</v>
      </c>
      <c r="G15" s="47">
        <v>3326837</v>
      </c>
      <c r="H15" s="47">
        <v>24997384</v>
      </c>
      <c r="I15" s="10"/>
      <c r="M15" s="2" t="str">
        <v>한화에어로스페이스</v>
      </c>
      <c r="N15" s="51">
        <v>12450</v>
      </c>
      <c r="O15" s="39">
        <v>811000</v>
      </c>
      <c r="P15" s="39">
        <v>4600046000</v>
      </c>
      <c r="Q15" s="40">
        <v>-5.3699999999999998E-2</v>
      </c>
      <c r="R15" s="39">
        <v>383572</v>
      </c>
      <c r="S15" s="39">
        <v>424914</v>
      </c>
    </row>
    <row r="16" spans="1:19" s="2" customFormat="1" ht="21" customHeight="1" x14ac:dyDescent="0.3">
      <c r="B16" s="15" t="s">
        <v>15</v>
      </c>
      <c r="G16" s="39" t="s">
        <v>97</v>
      </c>
      <c r="J16" s="10"/>
      <c r="K16" s="10"/>
      <c r="M16" s="2" t="str">
        <v>현대차</v>
      </c>
      <c r="N16" s="51">
        <v>5380</v>
      </c>
      <c r="O16" s="39">
        <v>185300</v>
      </c>
      <c r="P16" s="39">
        <v>57005700</v>
      </c>
      <c r="Q16" s="40">
        <v>-2.98E-2</v>
      </c>
      <c r="R16" s="39">
        <v>379416</v>
      </c>
      <c r="S16" s="39">
        <v>766552</v>
      </c>
    </row>
    <row r="17" spans="2:19" s="2" customFormat="1" ht="21" customHeight="1" x14ac:dyDescent="0.3">
      <c r="B17" s="16" t="s">
        <v>14</v>
      </c>
      <c r="G17" s="47">
        <v>660</v>
      </c>
      <c r="H17" s="10"/>
      <c r="I17" s="10"/>
      <c r="J17" s="10"/>
      <c r="K17" s="10"/>
      <c r="M17" s="2" t="str">
        <v>삼성전자우</v>
      </c>
      <c r="N17" s="51">
        <v>5935</v>
      </c>
      <c r="O17" s="39">
        <v>46100</v>
      </c>
      <c r="P17" s="39">
        <v>5050</v>
      </c>
      <c r="Q17" s="40">
        <v>-1.1000000000000001E-3</v>
      </c>
      <c r="R17" s="39">
        <v>376164</v>
      </c>
      <c r="S17" s="39">
        <v>3437036</v>
      </c>
    </row>
    <row r="18" spans="2:19" s="2" customFormat="1" ht="21" customHeight="1" x14ac:dyDescent="0.3">
      <c r="G18" s="48">
        <v>204500</v>
      </c>
      <c r="J18" s="10"/>
      <c r="K18" s="10"/>
      <c r="N18" s="51"/>
      <c r="O18" s="39"/>
      <c r="P18" s="39"/>
      <c r="Q18" s="40"/>
      <c r="R18" s="39"/>
      <c r="S18" s="39"/>
    </row>
    <row r="19" spans="2:19" s="2" customFormat="1" ht="21" customHeight="1" x14ac:dyDescent="0.3">
      <c r="G19" s="47">
        <v>75007500</v>
      </c>
      <c r="H19" s="39"/>
      <c r="I19" s="10"/>
      <c r="J19" s="10"/>
      <c r="K19" s="10"/>
      <c r="N19" s="51"/>
      <c r="O19" s="39"/>
      <c r="P19" s="39"/>
      <c r="Q19" s="40"/>
      <c r="R19" s="39"/>
      <c r="S19" s="39"/>
    </row>
    <row r="20" spans="2:19" s="2" customFormat="1" ht="21" customHeight="1" x14ac:dyDescent="0.3">
      <c r="G20" s="48">
        <v>-3.5400000000000001E-2</v>
      </c>
      <c r="I20" s="10"/>
      <c r="J20" s="10"/>
      <c r="K20" s="10"/>
      <c r="N20" s="51"/>
      <c r="O20" s="39"/>
      <c r="P20" s="39"/>
      <c r="Q20" s="40"/>
      <c r="R20" s="39"/>
      <c r="S20" s="39"/>
    </row>
    <row r="21" spans="2:19" s="2" customFormat="1" ht="21" customHeight="1" x14ac:dyDescent="0.3">
      <c r="G21" s="47">
        <v>1488765</v>
      </c>
      <c r="H21" s="39">
        <v>4065918</v>
      </c>
      <c r="I21" s="10"/>
      <c r="J21" s="10"/>
      <c r="K21" s="10"/>
      <c r="N21" s="51"/>
      <c r="O21" s="39"/>
      <c r="P21" s="39"/>
      <c r="Q21" s="40"/>
      <c r="R21" s="39"/>
      <c r="S21" s="39"/>
    </row>
    <row r="22" spans="2:19" s="2" customFormat="1" ht="21" customHeight="1" x14ac:dyDescent="0.3">
      <c r="G22" s="47" t="s">
        <v>98</v>
      </c>
      <c r="H22" s="10"/>
      <c r="I22" s="10"/>
      <c r="J22" s="10"/>
      <c r="K22" s="10"/>
      <c r="N22" s="51"/>
      <c r="O22" s="39"/>
      <c r="P22" s="39"/>
      <c r="Q22" s="40"/>
      <c r="R22" s="39"/>
      <c r="S22" s="39"/>
    </row>
    <row r="23" spans="2:19" s="2" customFormat="1" ht="21" customHeight="1" x14ac:dyDescent="0.3">
      <c r="G23" s="47">
        <v>207940</v>
      </c>
      <c r="H23" s="10"/>
      <c r="I23" s="10"/>
      <c r="J23" s="10"/>
      <c r="K23" s="10"/>
      <c r="N23" s="51"/>
      <c r="O23" s="39"/>
      <c r="P23" s="39"/>
      <c r="Q23" s="40"/>
      <c r="R23" s="39"/>
      <c r="S23" s="39"/>
    </row>
    <row r="24" spans="2:19" s="2" customFormat="1" ht="21" customHeight="1" x14ac:dyDescent="0.3">
      <c r="G24" s="48">
        <v>1032000</v>
      </c>
      <c r="H24" s="10"/>
      <c r="I24" s="10"/>
      <c r="J24" s="10"/>
      <c r="K24" s="10"/>
      <c r="N24" s="51"/>
      <c r="O24" s="39"/>
      <c r="P24" s="39"/>
      <c r="Q24" s="40"/>
      <c r="R24" s="39"/>
      <c r="S24" s="39"/>
    </row>
    <row r="25" spans="2:19" s="2" customFormat="1" ht="21" customHeight="1" x14ac:dyDescent="0.3">
      <c r="G25" s="47">
        <v>60006000</v>
      </c>
      <c r="H25" s="47"/>
      <c r="I25" s="10"/>
      <c r="J25" s="10"/>
      <c r="K25" s="10"/>
      <c r="N25" s="51"/>
      <c r="O25" s="39"/>
      <c r="P25" s="39"/>
      <c r="Q25" s="40"/>
      <c r="R25" s="39"/>
      <c r="S25" s="39"/>
    </row>
    <row r="26" spans="2:19" s="2" customFormat="1" ht="21" customHeight="1" x14ac:dyDescent="0.3">
      <c r="G26" s="48">
        <v>5.7999999999999996E-3</v>
      </c>
      <c r="H26" s="10"/>
      <c r="I26" s="10"/>
      <c r="J26" s="10"/>
      <c r="K26" s="10"/>
      <c r="N26" s="51"/>
      <c r="O26" s="39"/>
      <c r="P26" s="39"/>
      <c r="Q26" s="40"/>
      <c r="R26" s="39"/>
      <c r="S26" s="39"/>
    </row>
    <row r="27" spans="2:19" s="2" customFormat="1" ht="21" customHeight="1" x14ac:dyDescent="0.3">
      <c r="G27" s="47">
        <v>734516</v>
      </c>
      <c r="H27" s="47">
        <v>115465</v>
      </c>
      <c r="I27" s="10"/>
      <c r="J27" s="10"/>
      <c r="K27" s="10"/>
      <c r="N27" s="51"/>
      <c r="O27" s="39"/>
      <c r="P27" s="39"/>
      <c r="Q27" s="40"/>
      <c r="R27" s="39"/>
      <c r="S27" s="39"/>
    </row>
    <row r="28" spans="2:19" s="2" customFormat="1" ht="21" customHeight="1" x14ac:dyDescent="0.3">
      <c r="G28" s="47" t="s">
        <v>99</v>
      </c>
      <c r="H28" s="10"/>
      <c r="I28" s="10"/>
      <c r="J28" s="10"/>
      <c r="K28" s="10"/>
      <c r="N28" s="51"/>
      <c r="O28" s="39"/>
      <c r="P28" s="39"/>
      <c r="Q28" s="40"/>
      <c r="R28" s="39"/>
      <c r="S28" s="39"/>
    </row>
    <row r="29" spans="2:19" s="2" customFormat="1" ht="21" customHeight="1" x14ac:dyDescent="0.3">
      <c r="G29" s="47">
        <v>373220</v>
      </c>
      <c r="H29" s="10"/>
      <c r="I29" s="10"/>
      <c r="J29" s="10"/>
      <c r="K29" s="10"/>
      <c r="N29" s="51"/>
      <c r="O29" s="39"/>
      <c r="P29" s="39"/>
      <c r="Q29" s="40"/>
      <c r="R29" s="39"/>
      <c r="S29" s="39"/>
    </row>
    <row r="30" spans="2:19" s="2" customFormat="1" ht="21" customHeight="1" x14ac:dyDescent="0.3">
      <c r="G30" s="48">
        <v>286000</v>
      </c>
      <c r="H30" s="10"/>
      <c r="I30" s="10"/>
      <c r="J30" s="10"/>
      <c r="K30" s="10"/>
      <c r="N30" s="51"/>
      <c r="O30" s="39"/>
      <c r="P30" s="39"/>
      <c r="Q30" s="40"/>
      <c r="R30" s="39"/>
      <c r="S30" s="39"/>
    </row>
    <row r="31" spans="2:19" s="2" customFormat="1" ht="21" customHeight="1" x14ac:dyDescent="0.3">
      <c r="G31" s="47">
        <v>20002000</v>
      </c>
      <c r="H31" s="47"/>
      <c r="I31" s="10"/>
      <c r="J31" s="10"/>
      <c r="K31" s="10"/>
      <c r="N31" s="51"/>
      <c r="O31" s="39"/>
      <c r="P31" s="39"/>
      <c r="Q31" s="40"/>
      <c r="R31" s="39"/>
      <c r="S31" s="39"/>
    </row>
    <row r="32" spans="2:19" s="2" customFormat="1" ht="21" customHeight="1" x14ac:dyDescent="0.3">
      <c r="G32" s="48">
        <v>-6.8999999999999999E-3</v>
      </c>
      <c r="H32" s="10"/>
      <c r="I32" s="10"/>
      <c r="J32" s="10"/>
      <c r="K32" s="10"/>
      <c r="N32" s="51"/>
      <c r="O32" s="39"/>
      <c r="P32" s="39"/>
      <c r="Q32" s="40"/>
      <c r="R32" s="39"/>
      <c r="S32" s="39"/>
    </row>
    <row r="33" spans="7:19" s="2" customFormat="1" ht="21" customHeight="1" x14ac:dyDescent="0.3">
      <c r="G33" s="47">
        <v>669240</v>
      </c>
      <c r="H33" s="47">
        <v>222552</v>
      </c>
      <c r="I33" s="10"/>
      <c r="J33" s="10"/>
      <c r="K33" s="10"/>
      <c r="N33" s="51"/>
      <c r="O33" s="39"/>
      <c r="P33" s="39"/>
      <c r="Q33" s="40"/>
      <c r="R33" s="39"/>
      <c r="S33" s="39"/>
    </row>
    <row r="34" spans="7:19" s="2" customFormat="1" ht="21" customHeight="1" x14ac:dyDescent="0.3">
      <c r="G34" s="47" t="s">
        <v>101</v>
      </c>
      <c r="H34" s="10"/>
      <c r="I34" s="10"/>
      <c r="J34" s="10"/>
      <c r="K34" s="10"/>
      <c r="N34" s="51"/>
      <c r="O34" s="39"/>
      <c r="P34" s="39"/>
      <c r="Q34" s="40"/>
      <c r="R34" s="39"/>
      <c r="S34" s="39"/>
    </row>
    <row r="35" spans="7:19" s="2" customFormat="1" ht="21" customHeight="1" x14ac:dyDescent="0.3">
      <c r="G35" s="47">
        <v>105560</v>
      </c>
      <c r="H35" s="10"/>
      <c r="I35" s="10"/>
      <c r="J35" s="10"/>
      <c r="K35" s="10"/>
      <c r="N35" s="51"/>
      <c r="O35" s="39"/>
      <c r="P35" s="39"/>
      <c r="Q35" s="40"/>
      <c r="R35" s="39"/>
      <c r="S35" s="39"/>
    </row>
    <row r="36" spans="7:19" s="2" customFormat="1" ht="21" customHeight="1" x14ac:dyDescent="0.3">
      <c r="G36" s="40">
        <v>104300</v>
      </c>
      <c r="I36" s="10"/>
      <c r="J36" s="10"/>
      <c r="K36" s="10"/>
      <c r="N36" s="51"/>
      <c r="O36" s="39"/>
      <c r="P36" s="39"/>
      <c r="Q36" s="40"/>
      <c r="R36" s="39"/>
      <c r="S36" s="39"/>
    </row>
    <row r="37" spans="7:19" s="2" customFormat="1" ht="21" customHeight="1" x14ac:dyDescent="0.3">
      <c r="G37" s="39">
        <v>16001600</v>
      </c>
      <c r="H37" s="39"/>
      <c r="I37" s="10"/>
      <c r="J37" s="10"/>
      <c r="K37" s="10"/>
      <c r="N37" s="51"/>
      <c r="O37" s="39"/>
      <c r="P37" s="39"/>
      <c r="Q37" s="40"/>
      <c r="R37" s="39"/>
      <c r="S37" s="39"/>
    </row>
    <row r="38" spans="7:19" s="2" customFormat="1" ht="21" customHeight="1" x14ac:dyDescent="0.3">
      <c r="G38" s="40">
        <v>1.5599999999999999E-2</v>
      </c>
      <c r="N38" s="51"/>
      <c r="O38" s="39"/>
      <c r="P38" s="39"/>
      <c r="Q38" s="40"/>
      <c r="R38" s="39"/>
      <c r="S38" s="39"/>
    </row>
    <row r="39" spans="7:19" s="2" customFormat="1" ht="21" customHeight="1" x14ac:dyDescent="0.3">
      <c r="G39" s="39">
        <v>410450</v>
      </c>
      <c r="H39" s="39">
        <v>2780141</v>
      </c>
      <c r="N39" s="51"/>
      <c r="O39" s="39"/>
      <c r="P39" s="39"/>
      <c r="Q39" s="40"/>
      <c r="R39" s="39"/>
      <c r="S39" s="39"/>
    </row>
    <row r="40" spans="7:19" s="2" customFormat="1" ht="21" customHeight="1" x14ac:dyDescent="0.3">
      <c r="G40" s="39" t="s">
        <v>100</v>
      </c>
      <c r="N40" s="51"/>
      <c r="O40" s="39"/>
      <c r="P40" s="39"/>
      <c r="Q40" s="40"/>
      <c r="R40" s="39"/>
      <c r="S40" s="39"/>
    </row>
    <row r="41" spans="7:19" s="2" customFormat="1" ht="21" customHeight="1" x14ac:dyDescent="0.3">
      <c r="G41" s="39">
        <v>12450</v>
      </c>
      <c r="N41" s="51"/>
      <c r="O41" s="39"/>
      <c r="P41" s="39"/>
      <c r="Q41" s="40"/>
      <c r="R41" s="39"/>
      <c r="S41" s="39"/>
    </row>
    <row r="42" spans="7:19" s="2" customFormat="1" ht="21" customHeight="1" x14ac:dyDescent="0.3">
      <c r="G42" s="40">
        <v>811000</v>
      </c>
      <c r="N42" s="51"/>
      <c r="O42" s="39"/>
      <c r="P42" s="39"/>
      <c r="Q42" s="40"/>
      <c r="R42" s="39"/>
      <c r="S42" s="39"/>
    </row>
    <row r="43" spans="7:19" s="2" customFormat="1" ht="21" customHeight="1" x14ac:dyDescent="0.3">
      <c r="G43" s="39">
        <v>4600046000</v>
      </c>
      <c r="H43" s="39"/>
      <c r="N43" s="51"/>
      <c r="O43" s="39"/>
      <c r="P43" s="39"/>
      <c r="Q43" s="40"/>
      <c r="R43" s="39"/>
      <c r="S43" s="39"/>
    </row>
    <row r="44" spans="7:19" s="2" customFormat="1" ht="21" customHeight="1" x14ac:dyDescent="0.3">
      <c r="G44" s="40">
        <v>-5.3699999999999998E-2</v>
      </c>
      <c r="N44" s="51"/>
      <c r="O44" s="39"/>
      <c r="P44" s="39"/>
      <c r="Q44" s="40"/>
      <c r="R44" s="39"/>
      <c r="S44" s="39"/>
    </row>
    <row r="45" spans="7:19" s="2" customFormat="1" ht="21" customHeight="1" x14ac:dyDescent="0.3">
      <c r="G45" s="39">
        <v>383572</v>
      </c>
      <c r="H45" s="39">
        <v>424914</v>
      </c>
      <c r="N45" s="51"/>
      <c r="O45" s="39"/>
      <c r="P45" s="39"/>
      <c r="Q45" s="40"/>
      <c r="R45" s="39"/>
      <c r="S45" s="39"/>
    </row>
    <row r="46" spans="7:19" s="2" customFormat="1" ht="21" customHeight="1" x14ac:dyDescent="0.3">
      <c r="G46" s="39" t="s">
        <v>102</v>
      </c>
      <c r="N46" s="51"/>
      <c r="O46" s="39"/>
      <c r="P46" s="39"/>
      <c r="Q46" s="40"/>
      <c r="R46" s="39"/>
      <c r="S46" s="39"/>
    </row>
    <row r="47" spans="7:19" s="2" customFormat="1" ht="21" customHeight="1" x14ac:dyDescent="0.3">
      <c r="G47" s="39">
        <v>5380</v>
      </c>
      <c r="N47" s="51"/>
      <c r="O47" s="39"/>
      <c r="P47" s="39"/>
      <c r="Q47" s="40"/>
      <c r="R47" s="39"/>
      <c r="S47" s="39"/>
    </row>
    <row r="48" spans="7:19" s="2" customFormat="1" ht="21" customHeight="1" x14ac:dyDescent="0.3">
      <c r="G48" s="40">
        <v>185300</v>
      </c>
      <c r="N48" s="51"/>
      <c r="O48" s="39"/>
      <c r="P48" s="39"/>
      <c r="Q48" s="40"/>
      <c r="R48" s="39"/>
      <c r="S48" s="39"/>
    </row>
    <row r="49" spans="7:19" s="2" customFormat="1" ht="21" customHeight="1" x14ac:dyDescent="0.3">
      <c r="G49" s="39">
        <v>57005700</v>
      </c>
      <c r="H49" s="39"/>
      <c r="N49" s="51"/>
      <c r="O49" s="39"/>
      <c r="P49" s="39"/>
      <c r="Q49" s="40"/>
      <c r="R49" s="39"/>
      <c r="S49" s="39"/>
    </row>
    <row r="50" spans="7:19" ht="18.75" customHeight="1" x14ac:dyDescent="0.3">
      <c r="G50" s="40">
        <v>-2.98E-2</v>
      </c>
    </row>
    <row r="51" spans="7:19" ht="18.75" customHeight="1" x14ac:dyDescent="0.3">
      <c r="G51" s="39">
        <v>379416</v>
      </c>
      <c r="H51" s="39">
        <v>766552</v>
      </c>
    </row>
    <row r="52" spans="7:19" ht="18.75" customHeight="1" x14ac:dyDescent="0.3">
      <c r="G52" s="39" t="s">
        <v>103</v>
      </c>
    </row>
    <row r="53" spans="7:19" ht="18.75" customHeight="1" x14ac:dyDescent="0.3">
      <c r="G53" s="2">
        <v>5935</v>
      </c>
    </row>
    <row r="54" spans="7:19" ht="18.75" customHeight="1" x14ac:dyDescent="0.3">
      <c r="G54" s="40">
        <v>46100</v>
      </c>
    </row>
    <row r="55" spans="7:19" ht="18.75" customHeight="1" x14ac:dyDescent="0.3">
      <c r="G55" s="39">
        <v>5050</v>
      </c>
      <c r="H55" s="39"/>
    </row>
    <row r="56" spans="7:19" ht="18.75" customHeight="1" x14ac:dyDescent="0.3">
      <c r="G56" s="40">
        <v>-1.1000000000000001E-3</v>
      </c>
    </row>
    <row r="57" spans="7:19" ht="18.75" customHeight="1" x14ac:dyDescent="0.3">
      <c r="G57" s="39">
        <v>376164</v>
      </c>
      <c r="H57" s="39">
        <v>3437036</v>
      </c>
    </row>
    <row r="58" spans="7:19" ht="18.75" customHeight="1" x14ac:dyDescent="0.3">
      <c r="G58" s="39"/>
    </row>
    <row r="59" spans="7:19" ht="18.75" customHeight="1" x14ac:dyDescent="0.3">
      <c r="G59" s="39"/>
    </row>
    <row r="60" spans="7:19" ht="18.75" customHeight="1" x14ac:dyDescent="0.3">
      <c r="G60" s="40"/>
    </row>
    <row r="61" spans="7:19" ht="18.75" customHeight="1" x14ac:dyDescent="0.3">
      <c r="G61" s="39"/>
      <c r="H61" s="39"/>
    </row>
  </sheetData>
  <phoneticPr fontId="2" type="noConversion"/>
  <hyperlinks>
    <hyperlink ref="H7" r:id="rId1" xr:uid="{F424F5AA-CBB4-46CA-BC23-54702194894C}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66B4A-D3B8-4F41-B40F-04B04F186D11}">
  <sheetPr>
    <pageSetUpPr autoPageBreaks="0"/>
  </sheetPr>
  <dimension ref="A1:Q70"/>
  <sheetViews>
    <sheetView showGridLines="0" tabSelected="1" zoomScale="90" zoomScaleNormal="90" workbookViewId="0">
      <selection activeCell="C20" sqref="C20"/>
    </sheetView>
  </sheetViews>
  <sheetFormatPr defaultColWidth="9" defaultRowHeight="18.75" customHeight="1" x14ac:dyDescent="0.3"/>
  <cols>
    <col min="1" max="1" width="3.125" style="1" customWidth="1"/>
    <col min="2" max="2" width="13.75" style="1" customWidth="1"/>
    <col min="3" max="3" width="40.875" style="1" customWidth="1"/>
    <col min="4" max="4" width="7.125" style="1" customWidth="1"/>
    <col min="5" max="5" width="17.25" style="2" customWidth="1"/>
    <col min="6" max="6" width="12.25" style="2" customWidth="1"/>
    <col min="7" max="7" width="3.75" style="2" customWidth="1"/>
    <col min="8" max="8" width="18.75" style="2" customWidth="1"/>
    <col min="9" max="9" width="10.875" style="2" customWidth="1"/>
    <col min="10" max="10" width="3.75" style="2" customWidth="1"/>
    <col min="11" max="11" width="15.375" style="2" customWidth="1"/>
    <col min="12" max="12" width="14.25" style="51" customWidth="1"/>
    <col min="13" max="13" width="10.25" style="39" customWidth="1"/>
    <col min="14" max="14" width="11.75" style="41" bestFit="1" customWidth="1"/>
    <col min="15" max="15" width="9" style="42"/>
    <col min="16" max="16" width="9" style="41"/>
    <col min="17" max="17" width="9.375" style="41" bestFit="1" customWidth="1"/>
    <col min="18" max="16384" width="9" style="1"/>
  </cols>
  <sheetData>
    <row r="1" spans="1:17" s="5" customFormat="1" ht="6.75" customHeight="1" x14ac:dyDescent="0.3">
      <c r="A1" s="6"/>
      <c r="B1" s="6"/>
      <c r="E1" s="44"/>
      <c r="F1" s="44"/>
      <c r="G1" s="44"/>
      <c r="H1" s="44"/>
      <c r="I1" s="44"/>
      <c r="J1" s="44"/>
      <c r="K1" s="44"/>
      <c r="L1" s="49"/>
      <c r="M1" s="53"/>
      <c r="N1" s="55"/>
      <c r="O1" s="57"/>
      <c r="P1" s="55"/>
      <c r="Q1" s="55"/>
    </row>
    <row r="2" spans="1:17" s="5" customFormat="1" ht="18.75" customHeight="1" x14ac:dyDescent="0.3">
      <c r="A2" s="6"/>
      <c r="B2" s="8" t="s">
        <v>111</v>
      </c>
      <c r="E2" s="44"/>
      <c r="F2" s="44"/>
      <c r="G2" s="44"/>
      <c r="H2" s="44"/>
      <c r="I2" s="44"/>
      <c r="J2" s="44"/>
      <c r="K2" s="44"/>
      <c r="L2" s="49"/>
      <c r="M2" s="53"/>
      <c r="N2" s="55"/>
      <c r="O2" s="57"/>
      <c r="P2" s="55"/>
      <c r="Q2" s="55"/>
    </row>
    <row r="3" spans="1:17" s="5" customFormat="1" ht="15" customHeight="1" x14ac:dyDescent="0.3">
      <c r="A3" s="6"/>
      <c r="B3" s="7" t="s">
        <v>112</v>
      </c>
      <c r="E3" s="44"/>
      <c r="F3" s="44"/>
      <c r="G3" s="44"/>
      <c r="H3" s="44"/>
      <c r="I3" s="44"/>
      <c r="J3" s="44"/>
      <c r="K3" s="44"/>
      <c r="L3" s="49"/>
      <c r="M3" s="53"/>
      <c r="N3" s="55"/>
      <c r="O3" s="57"/>
      <c r="P3" s="55"/>
      <c r="Q3" s="55"/>
    </row>
    <row r="4" spans="1:17" s="5" customFormat="1" ht="4.5" customHeight="1" x14ac:dyDescent="0.3">
      <c r="A4" s="6"/>
      <c r="B4" s="7"/>
      <c r="E4" s="44"/>
      <c r="F4" s="44"/>
      <c r="G4" s="44"/>
      <c r="H4" s="44"/>
      <c r="I4" s="44"/>
      <c r="J4" s="44"/>
      <c r="K4" s="44"/>
      <c r="L4" s="49"/>
      <c r="M4" s="53"/>
      <c r="N4" s="55"/>
      <c r="O4" s="57"/>
      <c r="P4" s="55"/>
      <c r="Q4" s="55"/>
    </row>
    <row r="5" spans="1:17" s="3" customFormat="1" ht="21.75" customHeight="1" x14ac:dyDescent="0.3">
      <c r="B5" s="4" t="s">
        <v>113</v>
      </c>
      <c r="E5" s="45"/>
      <c r="F5" s="45"/>
      <c r="G5" s="45"/>
      <c r="H5" s="45"/>
      <c r="I5" s="45"/>
      <c r="J5" s="45"/>
      <c r="K5" s="45"/>
      <c r="L5" s="50"/>
      <c r="M5" s="54"/>
      <c r="N5" s="56"/>
      <c r="O5" s="58"/>
      <c r="P5" s="56"/>
      <c r="Q5" s="56"/>
    </row>
    <row r="6" spans="1:17" ht="7.9" customHeight="1" x14ac:dyDescent="0.3"/>
    <row r="7" spans="1:17" ht="19.899999999999999" customHeight="1" x14ac:dyDescent="0.3"/>
    <row r="8" spans="1:17" ht="18.600000000000001" customHeight="1" x14ac:dyDescent="0.3">
      <c r="B8" s="62" t="s">
        <v>115</v>
      </c>
    </row>
    <row r="9" spans="1:17" s="10" customFormat="1" ht="4.9000000000000004" customHeight="1" x14ac:dyDescent="0.3"/>
    <row r="10" spans="1:17" s="2" customFormat="1" ht="19.899999999999999" customHeight="1" x14ac:dyDescent="0.3">
      <c r="B10" s="37" t="s">
        <v>116</v>
      </c>
      <c r="C10" s="73" t="s">
        <v>233</v>
      </c>
      <c r="E10" s="37" t="s">
        <v>118</v>
      </c>
      <c r="F10" s="37" t="s">
        <v>119</v>
      </c>
      <c r="H10" s="43" t="s">
        <v>118</v>
      </c>
      <c r="I10" s="43" t="s">
        <v>119</v>
      </c>
      <c r="J10" s="64"/>
    </row>
    <row r="11" spans="1:17" s="2" customFormat="1" ht="19.899999999999999" customHeight="1" x14ac:dyDescent="0.3">
      <c r="B11" s="75" t="s">
        <v>117</v>
      </c>
      <c r="C11" s="76"/>
      <c r="E11" s="38" t="s">
        <v>97</v>
      </c>
      <c r="F11" s="38" t="str">
        <f>_xlfn.XLOOKUP(E11,H:H,I:I)</f>
        <v>000660</v>
      </c>
      <c r="H11" s="38" t="s">
        <v>96</v>
      </c>
      <c r="I11" s="38" t="s">
        <v>120</v>
      </c>
      <c r="K11" s="63"/>
    </row>
    <row r="12" spans="1:17" s="2" customFormat="1" ht="19.899999999999999" customHeight="1" x14ac:dyDescent="0.3">
      <c r="B12" s="77" t="e" vm="1">
        <f>_xlfn.IMAGE(C10)</f>
        <v>#VALUE!</v>
      </c>
      <c r="C12" s="78"/>
      <c r="H12" s="38" t="s">
        <v>97</v>
      </c>
      <c r="I12" s="38" t="s">
        <v>121</v>
      </c>
      <c r="K12" s="63"/>
    </row>
    <row r="13" spans="1:17" s="2" customFormat="1" ht="19.899999999999999" customHeight="1" x14ac:dyDescent="0.3">
      <c r="B13" s="77"/>
      <c r="C13" s="78"/>
      <c r="H13" s="38" t="s">
        <v>98</v>
      </c>
      <c r="I13" s="38" t="s">
        <v>122</v>
      </c>
      <c r="K13" s="63"/>
    </row>
    <row r="14" spans="1:17" s="2" customFormat="1" ht="19.899999999999999" customHeight="1" x14ac:dyDescent="0.3">
      <c r="B14" s="77"/>
      <c r="C14" s="78"/>
      <c r="H14" s="38" t="s">
        <v>99</v>
      </c>
      <c r="I14" s="38" t="s">
        <v>123</v>
      </c>
      <c r="K14" s="63"/>
    </row>
    <row r="15" spans="1:17" s="2" customFormat="1" ht="19.899999999999999" customHeight="1" x14ac:dyDescent="0.3">
      <c r="B15" s="77"/>
      <c r="C15" s="78"/>
      <c r="H15" s="38" t="s">
        <v>100</v>
      </c>
      <c r="I15" s="38" t="s">
        <v>124</v>
      </c>
      <c r="K15" s="63"/>
    </row>
    <row r="16" spans="1:17" s="2" customFormat="1" ht="19.899999999999999" customHeight="1" x14ac:dyDescent="0.3">
      <c r="B16" s="77"/>
      <c r="C16" s="78"/>
      <c r="H16" s="38" t="s">
        <v>101</v>
      </c>
      <c r="I16" s="38" t="s">
        <v>125</v>
      </c>
      <c r="K16" s="63"/>
    </row>
    <row r="17" spans="2:11" s="2" customFormat="1" ht="19.899999999999999" customHeight="1" x14ac:dyDescent="0.3">
      <c r="B17" s="77"/>
      <c r="C17" s="78"/>
      <c r="H17" s="38" t="s">
        <v>102</v>
      </c>
      <c r="I17" s="38" t="s">
        <v>126</v>
      </c>
      <c r="K17" s="63"/>
    </row>
    <row r="18" spans="2:11" s="2" customFormat="1" ht="19.899999999999999" customHeight="1" x14ac:dyDescent="0.3">
      <c r="B18" s="77"/>
      <c r="C18" s="78"/>
      <c r="H18" s="38" t="s">
        <v>103</v>
      </c>
      <c r="I18" s="38" t="s">
        <v>127</v>
      </c>
      <c r="K18" s="63"/>
    </row>
    <row r="19" spans="2:11" s="2" customFormat="1" ht="19.899999999999999" customHeight="1" x14ac:dyDescent="0.3">
      <c r="B19" s="77"/>
      <c r="C19" s="78"/>
      <c r="H19" s="38" t="s">
        <v>104</v>
      </c>
      <c r="I19" s="38" t="s">
        <v>128</v>
      </c>
    </row>
    <row r="20" spans="2:11" s="2" customFormat="1" ht="19.899999999999999" customHeight="1" x14ac:dyDescent="0.3">
      <c r="H20" s="38" t="s">
        <v>129</v>
      </c>
      <c r="I20" s="38" t="s">
        <v>130</v>
      </c>
    </row>
    <row r="21" spans="2:11" s="2" customFormat="1" ht="19.899999999999999" customHeight="1" x14ac:dyDescent="0.3">
      <c r="H21" s="38" t="s">
        <v>131</v>
      </c>
      <c r="I21" s="38" t="s">
        <v>132</v>
      </c>
    </row>
    <row r="22" spans="2:11" s="2" customFormat="1" ht="19.899999999999999" customHeight="1" x14ac:dyDescent="0.3">
      <c r="H22" s="38" t="s">
        <v>133</v>
      </c>
      <c r="I22" s="38" t="s">
        <v>134</v>
      </c>
    </row>
    <row r="23" spans="2:11" s="2" customFormat="1" ht="19.899999999999999" customHeight="1" x14ac:dyDescent="0.3">
      <c r="C23" s="79" t="s">
        <v>232</v>
      </c>
      <c r="H23" s="38" t="s">
        <v>135</v>
      </c>
      <c r="I23" s="38" t="s">
        <v>136</v>
      </c>
    </row>
    <row r="24" spans="2:11" s="2" customFormat="1" ht="19.899999999999999" customHeight="1" x14ac:dyDescent="0.3">
      <c r="H24" s="38" t="s">
        <v>137</v>
      </c>
      <c r="I24" s="38" t="s">
        <v>138</v>
      </c>
    </row>
    <row r="25" spans="2:11" s="2" customFormat="1" ht="19.899999999999999" customHeight="1" x14ac:dyDescent="0.3">
      <c r="H25" s="38" t="s">
        <v>139</v>
      </c>
      <c r="I25" s="38" t="s">
        <v>140</v>
      </c>
    </row>
    <row r="26" spans="2:11" s="2" customFormat="1" ht="19.899999999999999" customHeight="1" x14ac:dyDescent="0.3">
      <c r="H26" s="38" t="s">
        <v>141</v>
      </c>
      <c r="I26" s="38" t="s">
        <v>142</v>
      </c>
    </row>
    <row r="27" spans="2:11" s="2" customFormat="1" ht="19.899999999999999" customHeight="1" x14ac:dyDescent="0.3">
      <c r="H27" s="38" t="s">
        <v>143</v>
      </c>
      <c r="I27" s="38" t="s">
        <v>144</v>
      </c>
    </row>
    <row r="28" spans="2:11" s="2" customFormat="1" ht="19.899999999999999" customHeight="1" x14ac:dyDescent="0.3">
      <c r="H28" s="38" t="s">
        <v>145</v>
      </c>
      <c r="I28" s="38" t="s">
        <v>146</v>
      </c>
    </row>
    <row r="29" spans="2:11" s="2" customFormat="1" ht="19.899999999999999" customHeight="1" x14ac:dyDescent="0.3">
      <c r="H29" s="38" t="s">
        <v>147</v>
      </c>
      <c r="I29" s="38" t="s">
        <v>148</v>
      </c>
    </row>
    <row r="30" spans="2:11" s="2" customFormat="1" ht="19.899999999999999" customHeight="1" x14ac:dyDescent="0.3">
      <c r="H30" s="38" t="s">
        <v>149</v>
      </c>
      <c r="I30" s="38" t="s">
        <v>150</v>
      </c>
    </row>
    <row r="31" spans="2:11" s="2" customFormat="1" ht="19.899999999999999" customHeight="1" x14ac:dyDescent="0.3">
      <c r="H31" s="38" t="s">
        <v>151</v>
      </c>
      <c r="I31" s="38" t="s">
        <v>152</v>
      </c>
    </row>
    <row r="32" spans="2:11" s="2" customFormat="1" ht="19.899999999999999" customHeight="1" x14ac:dyDescent="0.3">
      <c r="H32" s="38" t="s">
        <v>153</v>
      </c>
      <c r="I32" s="38" t="s">
        <v>154</v>
      </c>
    </row>
    <row r="33" spans="8:9" s="2" customFormat="1" ht="19.899999999999999" customHeight="1" x14ac:dyDescent="0.3">
      <c r="H33" s="38" t="s">
        <v>155</v>
      </c>
      <c r="I33" s="38" t="s">
        <v>156</v>
      </c>
    </row>
    <row r="34" spans="8:9" s="2" customFormat="1" ht="19.899999999999999" customHeight="1" x14ac:dyDescent="0.3">
      <c r="H34" s="38" t="s">
        <v>157</v>
      </c>
      <c r="I34" s="38" t="s">
        <v>158</v>
      </c>
    </row>
    <row r="35" spans="8:9" s="2" customFormat="1" ht="19.899999999999999" customHeight="1" x14ac:dyDescent="0.3">
      <c r="H35" s="38" t="s">
        <v>159</v>
      </c>
      <c r="I35" s="38" t="s">
        <v>160</v>
      </c>
    </row>
    <row r="36" spans="8:9" s="2" customFormat="1" ht="19.899999999999999" customHeight="1" x14ac:dyDescent="0.3">
      <c r="H36" s="38" t="s">
        <v>161</v>
      </c>
      <c r="I36" s="38" t="s">
        <v>162</v>
      </c>
    </row>
    <row r="37" spans="8:9" s="2" customFormat="1" ht="19.899999999999999" customHeight="1" x14ac:dyDescent="0.3">
      <c r="H37" s="38" t="s">
        <v>163</v>
      </c>
      <c r="I37" s="38" t="s">
        <v>164</v>
      </c>
    </row>
    <row r="38" spans="8:9" s="2" customFormat="1" ht="19.899999999999999" customHeight="1" x14ac:dyDescent="0.3">
      <c r="H38" s="38" t="s">
        <v>165</v>
      </c>
      <c r="I38" s="38" t="s">
        <v>166</v>
      </c>
    </row>
    <row r="39" spans="8:9" s="2" customFormat="1" ht="19.899999999999999" customHeight="1" x14ac:dyDescent="0.3">
      <c r="H39" s="38" t="s">
        <v>167</v>
      </c>
      <c r="I39" s="38" t="s">
        <v>168</v>
      </c>
    </row>
    <row r="40" spans="8:9" s="2" customFormat="1" ht="19.899999999999999" customHeight="1" x14ac:dyDescent="0.3">
      <c r="H40" s="38" t="s">
        <v>169</v>
      </c>
      <c r="I40" s="38" t="s">
        <v>170</v>
      </c>
    </row>
    <row r="41" spans="8:9" s="2" customFormat="1" ht="19.899999999999999" customHeight="1" x14ac:dyDescent="0.3">
      <c r="H41" s="38" t="s">
        <v>171</v>
      </c>
      <c r="I41" s="38" t="s">
        <v>172</v>
      </c>
    </row>
    <row r="42" spans="8:9" s="2" customFormat="1" ht="19.899999999999999" customHeight="1" x14ac:dyDescent="0.3">
      <c r="H42" s="38" t="s">
        <v>173</v>
      </c>
      <c r="I42" s="38" t="s">
        <v>174</v>
      </c>
    </row>
    <row r="43" spans="8:9" s="2" customFormat="1" ht="19.899999999999999" customHeight="1" x14ac:dyDescent="0.3">
      <c r="H43" s="38" t="s">
        <v>175</v>
      </c>
      <c r="I43" s="38" t="s">
        <v>176</v>
      </c>
    </row>
    <row r="44" spans="8:9" s="2" customFormat="1" ht="19.899999999999999" customHeight="1" x14ac:dyDescent="0.3">
      <c r="H44" s="38" t="s">
        <v>177</v>
      </c>
      <c r="I44" s="38" t="s">
        <v>178</v>
      </c>
    </row>
    <row r="45" spans="8:9" s="2" customFormat="1" ht="19.899999999999999" customHeight="1" x14ac:dyDescent="0.3">
      <c r="H45" s="38" t="s">
        <v>179</v>
      </c>
      <c r="I45" s="38" t="s">
        <v>180</v>
      </c>
    </row>
    <row r="46" spans="8:9" s="2" customFormat="1" ht="19.899999999999999" customHeight="1" x14ac:dyDescent="0.3">
      <c r="H46" s="38" t="s">
        <v>181</v>
      </c>
      <c r="I46" s="38" t="s">
        <v>182</v>
      </c>
    </row>
    <row r="47" spans="8:9" s="2" customFormat="1" ht="19.899999999999999" customHeight="1" x14ac:dyDescent="0.3">
      <c r="H47" s="38" t="s">
        <v>183</v>
      </c>
      <c r="I47" s="38" t="s">
        <v>184</v>
      </c>
    </row>
    <row r="48" spans="8:9" s="2" customFormat="1" ht="19.899999999999999" customHeight="1" x14ac:dyDescent="0.3">
      <c r="H48" s="38" t="s">
        <v>185</v>
      </c>
      <c r="I48" s="38" t="s">
        <v>186</v>
      </c>
    </row>
    <row r="49" spans="5:17" s="2" customFormat="1" ht="19.899999999999999" customHeight="1" x14ac:dyDescent="0.3">
      <c r="H49" s="38" t="s">
        <v>187</v>
      </c>
      <c r="I49" s="38" t="s">
        <v>188</v>
      </c>
    </row>
    <row r="50" spans="5:17" ht="19.899999999999999" customHeight="1" x14ac:dyDescent="0.3">
      <c r="E50" s="1"/>
      <c r="F50" s="1"/>
      <c r="G50" s="1"/>
      <c r="H50" s="38" t="s">
        <v>189</v>
      </c>
      <c r="I50" s="38" t="s">
        <v>190</v>
      </c>
      <c r="J50" s="1"/>
      <c r="K50" s="1"/>
      <c r="L50" s="1"/>
      <c r="M50" s="1"/>
      <c r="N50" s="1"/>
      <c r="O50" s="1"/>
      <c r="P50" s="1"/>
      <c r="Q50" s="1"/>
    </row>
    <row r="51" spans="5:17" ht="19.899999999999999" customHeight="1" x14ac:dyDescent="0.3">
      <c r="E51" s="1"/>
      <c r="F51" s="1"/>
      <c r="G51" s="1"/>
      <c r="H51" s="38" t="s">
        <v>191</v>
      </c>
      <c r="I51" s="38" t="s">
        <v>192</v>
      </c>
      <c r="J51" s="1"/>
      <c r="K51" s="1"/>
      <c r="L51" s="1"/>
      <c r="M51" s="1"/>
      <c r="N51" s="1"/>
      <c r="O51" s="1"/>
      <c r="P51" s="1"/>
      <c r="Q51" s="1"/>
    </row>
    <row r="52" spans="5:17" ht="19.899999999999999" customHeight="1" x14ac:dyDescent="0.3">
      <c r="E52" s="1"/>
      <c r="F52" s="1"/>
      <c r="G52" s="1"/>
      <c r="H52" s="38" t="s">
        <v>193</v>
      </c>
      <c r="I52" s="38" t="s">
        <v>194</v>
      </c>
      <c r="J52" s="1"/>
      <c r="K52" s="1"/>
      <c r="L52" s="1"/>
      <c r="M52" s="1"/>
      <c r="N52" s="1"/>
      <c r="O52" s="1"/>
      <c r="P52" s="1"/>
      <c r="Q52" s="1"/>
    </row>
    <row r="53" spans="5:17" ht="19.899999999999999" customHeight="1" x14ac:dyDescent="0.3">
      <c r="E53" s="1"/>
      <c r="F53" s="1"/>
      <c r="G53" s="1"/>
      <c r="H53" s="38" t="s">
        <v>195</v>
      </c>
      <c r="I53" s="38" t="s">
        <v>196</v>
      </c>
      <c r="J53" s="1"/>
      <c r="K53" s="1"/>
      <c r="L53" s="1"/>
      <c r="M53" s="1"/>
      <c r="N53" s="1"/>
      <c r="O53" s="1"/>
      <c r="P53" s="1"/>
      <c r="Q53" s="1"/>
    </row>
    <row r="54" spans="5:17" ht="19.899999999999999" customHeight="1" x14ac:dyDescent="0.3">
      <c r="E54" s="1"/>
      <c r="F54" s="1"/>
      <c r="G54" s="1"/>
      <c r="H54" s="38" t="s">
        <v>197</v>
      </c>
      <c r="I54" s="38" t="s">
        <v>198</v>
      </c>
      <c r="J54" s="1"/>
      <c r="K54" s="1"/>
      <c r="L54" s="1"/>
      <c r="M54" s="1"/>
      <c r="N54" s="1"/>
      <c r="O54" s="1"/>
      <c r="P54" s="1"/>
      <c r="Q54" s="1"/>
    </row>
    <row r="55" spans="5:17" ht="19.899999999999999" customHeight="1" x14ac:dyDescent="0.3">
      <c r="E55" s="1"/>
      <c r="F55" s="1"/>
      <c r="G55" s="1"/>
      <c r="H55" s="38" t="s">
        <v>199</v>
      </c>
      <c r="I55" s="38" t="s">
        <v>200</v>
      </c>
      <c r="J55" s="1"/>
      <c r="K55" s="1"/>
      <c r="L55" s="1"/>
      <c r="M55" s="1"/>
      <c r="N55" s="1"/>
      <c r="O55" s="1"/>
      <c r="P55" s="1"/>
      <c r="Q55" s="1"/>
    </row>
    <row r="56" spans="5:17" ht="19.899999999999999" customHeight="1" x14ac:dyDescent="0.3">
      <c r="E56" s="1"/>
      <c r="F56" s="1"/>
      <c r="G56" s="1"/>
      <c r="H56" s="38" t="s">
        <v>201</v>
      </c>
      <c r="I56" s="38" t="s">
        <v>202</v>
      </c>
      <c r="J56" s="1"/>
      <c r="K56" s="1"/>
      <c r="L56" s="1"/>
      <c r="M56" s="1"/>
      <c r="N56" s="1"/>
      <c r="O56" s="1"/>
      <c r="P56" s="1"/>
      <c r="Q56" s="1"/>
    </row>
    <row r="57" spans="5:17" ht="19.899999999999999" customHeight="1" x14ac:dyDescent="0.3">
      <c r="E57" s="1"/>
      <c r="F57" s="1"/>
      <c r="G57" s="1"/>
      <c r="H57" s="38" t="s">
        <v>203</v>
      </c>
      <c r="I57" s="38" t="s">
        <v>204</v>
      </c>
      <c r="J57" s="1"/>
      <c r="K57" s="1"/>
      <c r="L57" s="1"/>
      <c r="M57" s="1"/>
      <c r="N57" s="1"/>
      <c r="O57" s="1"/>
      <c r="P57" s="1"/>
      <c r="Q57" s="1"/>
    </row>
    <row r="58" spans="5:17" ht="19.899999999999999" customHeight="1" x14ac:dyDescent="0.3">
      <c r="E58" s="1"/>
      <c r="F58" s="1"/>
      <c r="G58" s="1"/>
      <c r="H58" s="38" t="s">
        <v>205</v>
      </c>
      <c r="I58" s="38" t="s">
        <v>206</v>
      </c>
      <c r="J58" s="1"/>
      <c r="K58" s="1"/>
      <c r="L58" s="1"/>
      <c r="M58" s="1"/>
      <c r="N58" s="1"/>
      <c r="O58" s="1"/>
      <c r="P58" s="1"/>
      <c r="Q58" s="1"/>
    </row>
    <row r="59" spans="5:17" ht="19.899999999999999" customHeight="1" x14ac:dyDescent="0.3">
      <c r="E59" s="1"/>
      <c r="F59" s="1"/>
      <c r="G59" s="1"/>
      <c r="H59" s="38" t="s">
        <v>207</v>
      </c>
      <c r="I59" s="38" t="s">
        <v>208</v>
      </c>
      <c r="J59" s="1"/>
      <c r="K59" s="1"/>
      <c r="L59" s="1"/>
      <c r="M59" s="1"/>
      <c r="N59" s="1"/>
      <c r="O59" s="1"/>
      <c r="P59" s="1"/>
      <c r="Q59" s="1"/>
    </row>
    <row r="60" spans="5:17" ht="19.899999999999999" customHeight="1" x14ac:dyDescent="0.3">
      <c r="E60" s="1"/>
      <c r="F60" s="1"/>
      <c r="G60" s="1"/>
      <c r="H60" s="38" t="s">
        <v>209</v>
      </c>
      <c r="I60" s="38" t="s">
        <v>210</v>
      </c>
      <c r="J60" s="1"/>
      <c r="K60" s="1"/>
      <c r="L60" s="1"/>
      <c r="M60" s="1"/>
      <c r="N60" s="1"/>
      <c r="O60" s="1"/>
      <c r="P60" s="1"/>
      <c r="Q60" s="1"/>
    </row>
    <row r="61" spans="5:17" ht="19.899999999999999" customHeight="1" x14ac:dyDescent="0.3">
      <c r="E61" s="39"/>
      <c r="H61" s="38" t="s">
        <v>211</v>
      </c>
      <c r="I61" s="38" t="s">
        <v>212</v>
      </c>
    </row>
    <row r="62" spans="5:17" ht="19.899999999999999" customHeight="1" x14ac:dyDescent="0.3">
      <c r="E62" s="40"/>
      <c r="H62" s="38" t="s">
        <v>213</v>
      </c>
      <c r="I62" s="38" t="s">
        <v>214</v>
      </c>
    </row>
    <row r="63" spans="5:17" ht="19.899999999999999" customHeight="1" x14ac:dyDescent="0.3">
      <c r="E63" s="39"/>
      <c r="F63" s="39"/>
      <c r="H63" s="38" t="s">
        <v>215</v>
      </c>
      <c r="I63" s="38" t="s">
        <v>216</v>
      </c>
    </row>
    <row r="64" spans="5:17" ht="19.899999999999999" customHeight="1" x14ac:dyDescent="0.3">
      <c r="H64" s="38" t="s">
        <v>217</v>
      </c>
      <c r="I64" s="38" t="s">
        <v>218</v>
      </c>
    </row>
    <row r="65" spans="8:9" ht="19.899999999999999" customHeight="1" x14ac:dyDescent="0.3">
      <c r="H65" s="38" t="s">
        <v>219</v>
      </c>
      <c r="I65" s="38" t="s">
        <v>220</v>
      </c>
    </row>
    <row r="66" spans="8:9" ht="19.899999999999999" customHeight="1" x14ac:dyDescent="0.3">
      <c r="H66" s="38" t="s">
        <v>221</v>
      </c>
      <c r="I66" s="38" t="s">
        <v>222</v>
      </c>
    </row>
    <row r="67" spans="8:9" ht="19.899999999999999" customHeight="1" x14ac:dyDescent="0.3">
      <c r="H67" s="38" t="s">
        <v>223</v>
      </c>
      <c r="I67" s="38" t="s">
        <v>224</v>
      </c>
    </row>
    <row r="68" spans="8:9" ht="19.899999999999999" customHeight="1" x14ac:dyDescent="0.3">
      <c r="H68" s="38" t="s">
        <v>225</v>
      </c>
      <c r="I68" s="38" t="s">
        <v>226</v>
      </c>
    </row>
    <row r="69" spans="8:9" ht="19.899999999999999" customHeight="1" x14ac:dyDescent="0.3">
      <c r="H69" s="38" t="s">
        <v>227</v>
      </c>
      <c r="I69" s="38" t="s">
        <v>228</v>
      </c>
    </row>
    <row r="70" spans="8:9" ht="19.899999999999999" customHeight="1" x14ac:dyDescent="0.3">
      <c r="H70" s="38" t="s">
        <v>229</v>
      </c>
      <c r="I70" s="38" t="s">
        <v>230</v>
      </c>
    </row>
  </sheetData>
  <mergeCells count="2">
    <mergeCell ref="B11:C11"/>
    <mergeCell ref="B12:C19"/>
  </mergeCells>
  <phoneticPr fontId="2" type="noConversion"/>
  <dataValidations count="1">
    <dataValidation type="list" allowBlank="1" showInputMessage="1" showErrorMessage="1" sqref="E11" xr:uid="{DF45C385-4D17-405D-920E-8CBCACD56A48}">
      <formula1>$H$11:$H$70</formula1>
    </dataValidation>
  </dataValidations>
  <hyperlinks>
    <hyperlink ref="B8" r:id="rId1" xr:uid="{122D23FF-0FE3-4BD8-9F68-7CDA231273E7}"/>
    <hyperlink ref="C10" r:id="rId2" xr:uid="{DF4DB580-B5BA-46E6-8AC2-6EFBC9465AB4}"/>
    <hyperlink ref="C23" r:id="rId3" xr:uid="{F804760C-93C0-492F-B406-CCB5D04C7A8D}"/>
  </hyperlinks>
  <pageMargins left="0.7" right="0.7" top="0.75" bottom="0.75" header="0.3" footer="0.3"/>
  <pageSetup paperSize="9" orientation="portrait" r:id="rId4"/>
  <drawing r:id="rId5"/>
  <legacyDrawing r:id="rId6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F1955-591C-4471-88FA-96583B8AAE95}">
  <dimension ref="A1:E37"/>
  <sheetViews>
    <sheetView workbookViewId="0">
      <selection activeCell="A3" sqref="A3"/>
    </sheetView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3">
      <c r="A1" s="34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71" t="str" cm="1">
        <f t="array" ref="A2:E37">_xlfn._xlws.FILTER(_xlfn.VSTACK(시작:끝!A2:E30),_xlfn.VSTACK(시작:끝!A2:A30)&lt;&gt;"")</f>
        <v>서초점</v>
      </c>
      <c r="B2" t="str">
        <v>컵밥</v>
      </c>
      <c r="C2" s="33">
        <v>3900</v>
      </c>
      <c r="D2">
        <v>1</v>
      </c>
      <c r="E2" s="33">
        <v>3900</v>
      </c>
    </row>
    <row r="3" spans="1:5" x14ac:dyDescent="0.3">
      <c r="A3" t="str">
        <v>서초점</v>
      </c>
      <c r="B3" t="str">
        <v>초콜릿</v>
      </c>
      <c r="C3" s="33">
        <v>1300</v>
      </c>
      <c r="D3">
        <v>2</v>
      </c>
      <c r="E3" s="33">
        <v>2600</v>
      </c>
    </row>
    <row r="4" spans="1:5" x14ac:dyDescent="0.3">
      <c r="A4" t="str">
        <v>서초점</v>
      </c>
      <c r="B4" t="str">
        <v>젤리</v>
      </c>
      <c r="C4" s="33">
        <v>1000</v>
      </c>
      <c r="D4">
        <v>2</v>
      </c>
      <c r="E4" s="33">
        <v>2000</v>
      </c>
    </row>
    <row r="5" spans="1:5" x14ac:dyDescent="0.3">
      <c r="A5" t="str">
        <v>서초점</v>
      </c>
      <c r="B5" t="str">
        <v>바나나우유</v>
      </c>
      <c r="C5" s="33">
        <v>1600</v>
      </c>
      <c r="D5">
        <v>1</v>
      </c>
      <c r="E5" s="33">
        <v>1600</v>
      </c>
    </row>
    <row r="6" spans="1:5" x14ac:dyDescent="0.3">
      <c r="A6" t="str">
        <v>서초점</v>
      </c>
      <c r="B6" t="str">
        <v>우유</v>
      </c>
      <c r="C6" s="33">
        <v>1300</v>
      </c>
      <c r="D6">
        <v>2</v>
      </c>
      <c r="E6" s="33">
        <v>2600</v>
      </c>
    </row>
    <row r="7" spans="1:5" x14ac:dyDescent="0.3">
      <c r="A7" t="str">
        <v>서초점</v>
      </c>
      <c r="B7" t="str">
        <v>요구르트</v>
      </c>
      <c r="C7" s="33">
        <v>1300</v>
      </c>
      <c r="D7">
        <v>2</v>
      </c>
      <c r="E7" s="33">
        <v>2600</v>
      </c>
    </row>
    <row r="8" spans="1:5" x14ac:dyDescent="0.3">
      <c r="A8" t="str">
        <v>서초점</v>
      </c>
      <c r="B8" t="str">
        <v>김스낵</v>
      </c>
      <c r="C8" s="33">
        <v>1700</v>
      </c>
      <c r="D8">
        <v>1</v>
      </c>
      <c r="E8" s="33">
        <v>1700</v>
      </c>
    </row>
    <row r="9" spans="1:5" x14ac:dyDescent="0.3">
      <c r="A9" t="str">
        <v>서초점</v>
      </c>
      <c r="B9" t="str">
        <v>커피 컵</v>
      </c>
      <c r="C9" s="33">
        <v>2000</v>
      </c>
      <c r="D9">
        <v>1</v>
      </c>
      <c r="E9" s="33">
        <v>2000</v>
      </c>
    </row>
    <row r="10" spans="1:5" x14ac:dyDescent="0.3">
      <c r="A10" t="str">
        <v>여의도점</v>
      </c>
      <c r="B10" t="str">
        <v>햄버거</v>
      </c>
      <c r="C10" s="33">
        <v>4500</v>
      </c>
      <c r="D10">
        <v>1</v>
      </c>
      <c r="E10" s="33">
        <v>4500</v>
      </c>
    </row>
    <row r="11" spans="1:5" x14ac:dyDescent="0.3">
      <c r="A11" t="str">
        <v>여의도점</v>
      </c>
      <c r="B11" t="str">
        <v>핫바</v>
      </c>
      <c r="C11" s="33">
        <v>2000</v>
      </c>
      <c r="D11">
        <v>2</v>
      </c>
      <c r="E11" s="33">
        <v>4000</v>
      </c>
    </row>
    <row r="12" spans="1:5" x14ac:dyDescent="0.3">
      <c r="A12" t="str">
        <v>여의도점</v>
      </c>
      <c r="B12" t="str">
        <v>치킨볼</v>
      </c>
      <c r="C12" s="33">
        <v>2800</v>
      </c>
      <c r="D12">
        <v>1</v>
      </c>
      <c r="E12" s="33">
        <v>2800</v>
      </c>
    </row>
    <row r="13" spans="1:5" x14ac:dyDescent="0.3">
      <c r="A13" t="str">
        <v>여의도점</v>
      </c>
      <c r="B13" t="str">
        <v>콜라</v>
      </c>
      <c r="C13" s="33">
        <v>1400</v>
      </c>
      <c r="D13">
        <v>2</v>
      </c>
      <c r="E13" s="33">
        <v>2800</v>
      </c>
    </row>
    <row r="14" spans="1:5" x14ac:dyDescent="0.3">
      <c r="A14" t="str">
        <v>여의도점</v>
      </c>
      <c r="B14" t="str">
        <v>삼각김밥</v>
      </c>
      <c r="C14" s="33">
        <v>1300</v>
      </c>
      <c r="D14">
        <v>2</v>
      </c>
      <c r="E14" s="33">
        <v>2600</v>
      </c>
    </row>
    <row r="15" spans="1:5" x14ac:dyDescent="0.3">
      <c r="A15" t="str">
        <v>여의도점</v>
      </c>
      <c r="B15" t="str">
        <v>핫바</v>
      </c>
      <c r="C15" s="33">
        <v>2000</v>
      </c>
      <c r="D15">
        <v>1</v>
      </c>
      <c r="E15" s="33">
        <v>2000</v>
      </c>
    </row>
    <row r="16" spans="1:5" x14ac:dyDescent="0.3">
      <c r="A16" t="str">
        <v>여의도점</v>
      </c>
      <c r="B16" t="str">
        <v>생수 500ml</v>
      </c>
      <c r="C16" s="33">
        <v>900</v>
      </c>
      <c r="D16">
        <v>1</v>
      </c>
      <c r="E16" s="33">
        <v>900</v>
      </c>
    </row>
    <row r="17" spans="1:5" x14ac:dyDescent="0.3">
      <c r="A17" t="str">
        <v>여의도점</v>
      </c>
      <c r="B17" t="str">
        <v>감자칩</v>
      </c>
      <c r="C17" s="33">
        <v>1700</v>
      </c>
      <c r="D17">
        <v>2</v>
      </c>
      <c r="E17" s="33">
        <v>3400</v>
      </c>
    </row>
    <row r="18" spans="1:5" x14ac:dyDescent="0.3">
      <c r="A18" t="str">
        <v>신촌점</v>
      </c>
      <c r="B18" t="str">
        <v>김스낵</v>
      </c>
      <c r="C18" s="33">
        <v>1700</v>
      </c>
      <c r="D18">
        <v>1</v>
      </c>
      <c r="E18" s="33">
        <v>1700</v>
      </c>
    </row>
    <row r="19" spans="1:5" x14ac:dyDescent="0.3">
      <c r="A19" t="str">
        <v>신촌점</v>
      </c>
      <c r="B19" t="str">
        <v>컵라면</v>
      </c>
      <c r="C19" s="33">
        <v>1800</v>
      </c>
      <c r="D19">
        <v>3</v>
      </c>
      <c r="E19" s="33">
        <v>5400</v>
      </c>
    </row>
    <row r="20" spans="1:5" x14ac:dyDescent="0.3">
      <c r="A20" t="str">
        <v>신촌점</v>
      </c>
      <c r="B20" t="str">
        <v>구운계란</v>
      </c>
      <c r="C20" s="33">
        <v>2000</v>
      </c>
      <c r="D20">
        <v>1</v>
      </c>
      <c r="E20" s="33">
        <v>2000</v>
      </c>
    </row>
    <row r="21" spans="1:5" x14ac:dyDescent="0.3">
      <c r="A21" t="str">
        <v>신촌점</v>
      </c>
      <c r="B21" t="str">
        <v>김스낵</v>
      </c>
      <c r="C21" s="33">
        <v>1600</v>
      </c>
      <c r="D21">
        <v>1</v>
      </c>
      <c r="E21" s="33">
        <v>1600</v>
      </c>
    </row>
    <row r="22" spans="1:5" x14ac:dyDescent="0.3">
      <c r="A22" t="str">
        <v>신촌점</v>
      </c>
      <c r="B22" t="str">
        <v>소시지</v>
      </c>
      <c r="C22" s="33">
        <v>1800</v>
      </c>
      <c r="D22">
        <v>2</v>
      </c>
      <c r="E22" s="33">
        <v>3600</v>
      </c>
    </row>
    <row r="23" spans="1:5" x14ac:dyDescent="0.3">
      <c r="A23" t="str">
        <v>신촌점</v>
      </c>
      <c r="B23" t="str">
        <v>치즈볼</v>
      </c>
      <c r="C23" s="33">
        <v>2200</v>
      </c>
      <c r="D23">
        <v>1</v>
      </c>
      <c r="E23" s="33">
        <v>2200</v>
      </c>
    </row>
    <row r="24" spans="1:5" x14ac:dyDescent="0.3">
      <c r="A24" t="str">
        <v>강남점</v>
      </c>
      <c r="B24" t="str">
        <v>초코우유</v>
      </c>
      <c r="C24" s="33">
        <v>1500</v>
      </c>
      <c r="D24">
        <v>1</v>
      </c>
      <c r="E24" s="33">
        <v>1500</v>
      </c>
    </row>
    <row r="25" spans="1:5" x14ac:dyDescent="0.3">
      <c r="A25" t="str">
        <v>강남점</v>
      </c>
      <c r="B25" t="str">
        <v>콜라</v>
      </c>
      <c r="C25" s="33">
        <v>1400</v>
      </c>
      <c r="D25">
        <v>2</v>
      </c>
      <c r="E25" s="33">
        <v>2800</v>
      </c>
    </row>
    <row r="26" spans="1:5" x14ac:dyDescent="0.3">
      <c r="A26" t="str">
        <v>강남점</v>
      </c>
      <c r="B26" t="str">
        <v>소시지</v>
      </c>
      <c r="C26" s="33">
        <v>1800</v>
      </c>
      <c r="D26">
        <v>2</v>
      </c>
      <c r="E26" s="33">
        <v>3600</v>
      </c>
    </row>
    <row r="27" spans="1:5" x14ac:dyDescent="0.3">
      <c r="A27" t="str">
        <v>강남점</v>
      </c>
      <c r="B27" t="str">
        <v>사이다</v>
      </c>
      <c r="C27" s="33">
        <v>1400</v>
      </c>
      <c r="D27">
        <v>1</v>
      </c>
      <c r="E27" s="33">
        <v>1400</v>
      </c>
    </row>
    <row r="28" spans="1:5" x14ac:dyDescent="0.3">
      <c r="A28" t="str">
        <v>강남점</v>
      </c>
      <c r="B28" t="str">
        <v>도시락</v>
      </c>
      <c r="C28" s="33">
        <v>4200</v>
      </c>
      <c r="D28">
        <v>1</v>
      </c>
      <c r="E28" s="33">
        <v>4200</v>
      </c>
    </row>
    <row r="29" spans="1:5" x14ac:dyDescent="0.3">
      <c r="A29" t="str">
        <v>용산점</v>
      </c>
      <c r="B29" t="str">
        <v>초콜릿</v>
      </c>
      <c r="C29" s="33">
        <v>1200</v>
      </c>
      <c r="D29">
        <v>3</v>
      </c>
      <c r="E29" s="33">
        <v>3600</v>
      </c>
    </row>
    <row r="30" spans="1:5" x14ac:dyDescent="0.3">
      <c r="A30" t="str">
        <v>용산점</v>
      </c>
      <c r="B30" t="str">
        <v>도시락</v>
      </c>
      <c r="C30" s="33">
        <v>4400</v>
      </c>
      <c r="D30">
        <v>1</v>
      </c>
      <c r="E30" s="33">
        <v>4400</v>
      </c>
    </row>
    <row r="31" spans="1:5" x14ac:dyDescent="0.3">
      <c r="A31" t="str">
        <v>용산점</v>
      </c>
      <c r="B31" t="str">
        <v>초코우유</v>
      </c>
      <c r="C31" s="33">
        <v>1500</v>
      </c>
      <c r="D31">
        <v>2</v>
      </c>
      <c r="E31" s="33">
        <v>3000</v>
      </c>
    </row>
    <row r="32" spans="1:5" x14ac:dyDescent="0.3">
      <c r="A32" t="str">
        <v>용산점</v>
      </c>
      <c r="B32" t="str">
        <v>초콜릿</v>
      </c>
      <c r="C32" s="33">
        <v>1200</v>
      </c>
      <c r="D32">
        <v>3</v>
      </c>
      <c r="E32" s="33">
        <v>3600</v>
      </c>
    </row>
    <row r="33" spans="1:5" x14ac:dyDescent="0.3">
      <c r="A33" t="str">
        <v>용산점</v>
      </c>
      <c r="B33" t="str">
        <v>요구르트</v>
      </c>
      <c r="C33" s="33">
        <v>1300</v>
      </c>
      <c r="D33">
        <v>3</v>
      </c>
      <c r="E33" s="33">
        <v>3900</v>
      </c>
    </row>
    <row r="34" spans="1:5" x14ac:dyDescent="0.3">
      <c r="A34" t="str">
        <v>용산점</v>
      </c>
      <c r="B34" t="str">
        <v>감자칩</v>
      </c>
      <c r="C34" s="33">
        <v>1700</v>
      </c>
      <c r="D34">
        <v>2</v>
      </c>
      <c r="E34" s="33">
        <v>3400</v>
      </c>
    </row>
    <row r="35" spans="1:5" x14ac:dyDescent="0.3">
      <c r="A35" t="str">
        <v>용산점</v>
      </c>
      <c r="B35" t="str">
        <v>핫바</v>
      </c>
      <c r="C35" s="33">
        <v>2000</v>
      </c>
      <c r="D35">
        <v>1</v>
      </c>
      <c r="E35" s="33">
        <v>2000</v>
      </c>
    </row>
    <row r="36" spans="1:5" x14ac:dyDescent="0.3">
      <c r="A36" t="str">
        <v>용산점</v>
      </c>
      <c r="B36" t="str">
        <v>컵밥</v>
      </c>
      <c r="C36" s="33">
        <v>3900</v>
      </c>
      <c r="D36">
        <v>1</v>
      </c>
      <c r="E36" s="33">
        <v>3900</v>
      </c>
    </row>
    <row r="37" spans="1:5" x14ac:dyDescent="0.3">
      <c r="A37" t="str">
        <v>용산점</v>
      </c>
      <c r="B37" t="str">
        <v>에너지바</v>
      </c>
      <c r="C37" s="33">
        <v>1800</v>
      </c>
      <c r="D37">
        <v>3</v>
      </c>
      <c r="E37" s="33">
        <v>5400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B6EA8-9F69-446B-84FB-534CBDEF20A3}">
  <sheetPr>
    <tabColor rgb="FFFF0000"/>
  </sheetPr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82DD-20E7-426A-AE37-EF861400F982}">
  <dimension ref="A1:E12"/>
  <sheetViews>
    <sheetView workbookViewId="0">
      <selection activeCell="C6" sqref="C6"/>
    </sheetView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  <col min="7" max="7" width="10.875" bestFit="1" customWidth="1"/>
  </cols>
  <sheetData>
    <row r="1" spans="1:5" x14ac:dyDescent="0.3">
      <c r="A1" s="34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83</v>
      </c>
      <c r="B2" t="s">
        <v>71</v>
      </c>
      <c r="C2" s="33">
        <v>3900</v>
      </c>
      <c r="D2">
        <v>1</v>
      </c>
      <c r="E2" s="33">
        <v>3900</v>
      </c>
    </row>
    <row r="3" spans="1:5" x14ac:dyDescent="0.3">
      <c r="A3" s="32" t="s">
        <v>83</v>
      </c>
      <c r="B3" t="s">
        <v>67</v>
      </c>
      <c r="C3" s="33">
        <v>1300</v>
      </c>
      <c r="D3">
        <v>2</v>
      </c>
      <c r="E3" s="33">
        <v>2600</v>
      </c>
    </row>
    <row r="4" spans="1:5" x14ac:dyDescent="0.3">
      <c r="A4" s="32" t="s">
        <v>83</v>
      </c>
      <c r="B4" t="s">
        <v>73</v>
      </c>
      <c r="C4" s="33">
        <v>1000</v>
      </c>
      <c r="D4">
        <v>2</v>
      </c>
      <c r="E4" s="33">
        <v>2000</v>
      </c>
    </row>
    <row r="5" spans="1:5" x14ac:dyDescent="0.3">
      <c r="A5" s="32" t="s">
        <v>83</v>
      </c>
      <c r="B5" t="s">
        <v>68</v>
      </c>
      <c r="C5" s="33">
        <v>1600</v>
      </c>
      <c r="D5">
        <v>1</v>
      </c>
      <c r="E5" s="33">
        <v>1600</v>
      </c>
    </row>
    <row r="6" spans="1:5" x14ac:dyDescent="0.3">
      <c r="A6" s="32" t="s">
        <v>83</v>
      </c>
      <c r="B6" t="s">
        <v>79</v>
      </c>
      <c r="C6" s="33">
        <v>1300</v>
      </c>
      <c r="D6">
        <v>2</v>
      </c>
      <c r="E6" s="33">
        <v>2600</v>
      </c>
    </row>
    <row r="7" spans="1:5" x14ac:dyDescent="0.3">
      <c r="A7" s="32" t="s">
        <v>83</v>
      </c>
      <c r="B7" t="s">
        <v>74</v>
      </c>
      <c r="C7" s="33">
        <v>1300</v>
      </c>
      <c r="D7">
        <v>2</v>
      </c>
      <c r="E7" s="33">
        <v>2600</v>
      </c>
    </row>
    <row r="8" spans="1:5" x14ac:dyDescent="0.3">
      <c r="A8" s="32" t="s">
        <v>83</v>
      </c>
      <c r="B8" t="s">
        <v>75</v>
      </c>
      <c r="C8" s="33">
        <v>1700</v>
      </c>
      <c r="D8">
        <v>1</v>
      </c>
      <c r="E8" s="33">
        <v>1700</v>
      </c>
    </row>
    <row r="9" spans="1:5" x14ac:dyDescent="0.3">
      <c r="A9" s="32" t="s">
        <v>83</v>
      </c>
      <c r="B9" t="s">
        <v>70</v>
      </c>
      <c r="C9" s="33">
        <v>2000</v>
      </c>
      <c r="D9">
        <v>1</v>
      </c>
      <c r="E9" s="33">
        <v>2000</v>
      </c>
    </row>
    <row r="10" spans="1:5" x14ac:dyDescent="0.3">
      <c r="A10" s="32"/>
    </row>
    <row r="11" spans="1:5" x14ac:dyDescent="0.3">
      <c r="A11" s="32"/>
    </row>
    <row r="12" spans="1:5" x14ac:dyDescent="0.3">
      <c r="A12" s="32"/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57D7A-C3E7-4FFD-BE41-0FA59DF4E4C8}">
  <dimension ref="A1:E11"/>
  <sheetViews>
    <sheetView workbookViewId="0">
      <selection activeCell="C26" sqref="C26"/>
    </sheetView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3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86</v>
      </c>
      <c r="B2" t="s">
        <v>76</v>
      </c>
      <c r="C2" s="33">
        <v>4500</v>
      </c>
      <c r="D2">
        <v>1</v>
      </c>
      <c r="E2" s="33">
        <v>4500</v>
      </c>
    </row>
    <row r="3" spans="1:5" x14ac:dyDescent="0.3">
      <c r="A3" s="32" t="s">
        <v>86</v>
      </c>
      <c r="B3" t="s">
        <v>63</v>
      </c>
      <c r="C3" s="33">
        <v>2000</v>
      </c>
      <c r="D3">
        <v>2</v>
      </c>
      <c r="E3" s="33">
        <v>4000</v>
      </c>
    </row>
    <row r="4" spans="1:5" x14ac:dyDescent="0.3">
      <c r="A4" s="32" t="s">
        <v>86</v>
      </c>
      <c r="B4" t="s">
        <v>78</v>
      </c>
      <c r="C4" s="33">
        <v>2800</v>
      </c>
      <c r="D4">
        <v>1</v>
      </c>
      <c r="E4" s="33">
        <v>2800</v>
      </c>
    </row>
    <row r="5" spans="1:5" x14ac:dyDescent="0.3">
      <c r="A5" s="32" t="s">
        <v>86</v>
      </c>
      <c r="B5" t="s">
        <v>82</v>
      </c>
      <c r="C5" s="33">
        <v>1400</v>
      </c>
      <c r="D5">
        <v>2</v>
      </c>
      <c r="E5" s="33">
        <v>2800</v>
      </c>
    </row>
    <row r="6" spans="1:5" x14ac:dyDescent="0.3">
      <c r="A6" s="32" t="s">
        <v>86</v>
      </c>
      <c r="B6" t="s">
        <v>60</v>
      </c>
      <c r="C6" s="33">
        <v>1300</v>
      </c>
      <c r="D6">
        <v>2</v>
      </c>
      <c r="E6" s="33">
        <v>2600</v>
      </c>
    </row>
    <row r="7" spans="1:5" x14ac:dyDescent="0.3">
      <c r="A7" s="32" t="s">
        <v>86</v>
      </c>
      <c r="B7" t="s">
        <v>63</v>
      </c>
      <c r="C7" s="33">
        <v>2000</v>
      </c>
      <c r="D7">
        <v>1</v>
      </c>
      <c r="E7" s="33">
        <v>2000</v>
      </c>
    </row>
    <row r="8" spans="1:5" x14ac:dyDescent="0.3">
      <c r="A8" s="32" t="s">
        <v>86</v>
      </c>
      <c r="B8" t="s">
        <v>66</v>
      </c>
      <c r="C8" s="33">
        <v>900</v>
      </c>
      <c r="D8">
        <v>1</v>
      </c>
      <c r="E8" s="33">
        <v>900</v>
      </c>
    </row>
    <row r="9" spans="1:5" x14ac:dyDescent="0.3">
      <c r="A9" s="32" t="s">
        <v>86</v>
      </c>
      <c r="B9" t="s">
        <v>64</v>
      </c>
      <c r="C9" s="33">
        <v>1700</v>
      </c>
      <c r="D9">
        <v>2</v>
      </c>
      <c r="E9" s="33">
        <v>3400</v>
      </c>
    </row>
    <row r="10" spans="1:5" x14ac:dyDescent="0.3">
      <c r="A10" s="32"/>
    </row>
    <row r="11" spans="1:5" x14ac:dyDescent="0.3">
      <c r="A11" s="32"/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0A953-0E62-4D50-ADD9-899E4C68E23D}">
  <dimension ref="A1:E7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3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87</v>
      </c>
      <c r="B2" t="s">
        <v>75</v>
      </c>
      <c r="C2" s="33">
        <v>1700</v>
      </c>
      <c r="D2">
        <v>1</v>
      </c>
      <c r="E2" s="33">
        <v>1700</v>
      </c>
    </row>
    <row r="3" spans="1:5" x14ac:dyDescent="0.3">
      <c r="A3" s="32" t="s">
        <v>87</v>
      </c>
      <c r="B3" t="s">
        <v>61</v>
      </c>
      <c r="C3" s="33">
        <v>1800</v>
      </c>
      <c r="D3">
        <v>3</v>
      </c>
      <c r="E3" s="33">
        <v>5400</v>
      </c>
    </row>
    <row r="4" spans="1:5" x14ac:dyDescent="0.3">
      <c r="A4" s="32" t="s">
        <v>87</v>
      </c>
      <c r="B4" t="s">
        <v>80</v>
      </c>
      <c r="C4" s="33">
        <v>2000</v>
      </c>
      <c r="D4">
        <v>1</v>
      </c>
      <c r="E4" s="33">
        <v>2000</v>
      </c>
    </row>
    <row r="5" spans="1:5" x14ac:dyDescent="0.3">
      <c r="A5" s="32" t="s">
        <v>87</v>
      </c>
      <c r="B5" t="s">
        <v>75</v>
      </c>
      <c r="C5" s="33">
        <v>1600</v>
      </c>
      <c r="D5">
        <v>1</v>
      </c>
      <c r="E5" s="33">
        <v>1600</v>
      </c>
    </row>
    <row r="6" spans="1:5" x14ac:dyDescent="0.3">
      <c r="A6" s="32" t="s">
        <v>87</v>
      </c>
      <c r="B6" t="s">
        <v>69</v>
      </c>
      <c r="C6" s="33">
        <v>1800</v>
      </c>
      <c r="D6">
        <v>2</v>
      </c>
      <c r="E6" s="33">
        <v>3600</v>
      </c>
    </row>
    <row r="7" spans="1:5" x14ac:dyDescent="0.3">
      <c r="A7" s="32" t="s">
        <v>87</v>
      </c>
      <c r="B7" t="s">
        <v>72</v>
      </c>
      <c r="C7" s="33">
        <v>2200</v>
      </c>
      <c r="D7">
        <v>1</v>
      </c>
      <c r="E7" s="33">
        <v>2200</v>
      </c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A71F2-CE83-4BE4-AFB5-40D5F5001C26}">
  <dimension ref="A1:E6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3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84</v>
      </c>
      <c r="B2" t="s">
        <v>62</v>
      </c>
      <c r="C2" s="33">
        <v>1500</v>
      </c>
      <c r="D2">
        <v>1</v>
      </c>
      <c r="E2" s="33">
        <v>1500</v>
      </c>
    </row>
    <row r="3" spans="1:5" x14ac:dyDescent="0.3">
      <c r="A3" s="32" t="s">
        <v>84</v>
      </c>
      <c r="B3" t="s">
        <v>82</v>
      </c>
      <c r="C3" s="33">
        <v>1400</v>
      </c>
      <c r="D3">
        <v>2</v>
      </c>
      <c r="E3" s="33">
        <v>2800</v>
      </c>
    </row>
    <row r="4" spans="1:5" x14ac:dyDescent="0.3">
      <c r="A4" s="32" t="s">
        <v>84</v>
      </c>
      <c r="B4" t="s">
        <v>69</v>
      </c>
      <c r="C4" s="33">
        <v>1800</v>
      </c>
      <c r="D4">
        <v>2</v>
      </c>
      <c r="E4" s="33">
        <v>3600</v>
      </c>
    </row>
    <row r="5" spans="1:5" x14ac:dyDescent="0.3">
      <c r="A5" s="32" t="s">
        <v>84</v>
      </c>
      <c r="B5" t="s">
        <v>81</v>
      </c>
      <c r="C5" s="33">
        <v>1400</v>
      </c>
      <c r="D5">
        <v>1</v>
      </c>
      <c r="E5" s="33">
        <v>1400</v>
      </c>
    </row>
    <row r="6" spans="1:5" x14ac:dyDescent="0.3">
      <c r="A6" s="32" t="s">
        <v>84</v>
      </c>
      <c r="B6" t="s">
        <v>65</v>
      </c>
      <c r="C6" s="33">
        <v>4200</v>
      </c>
      <c r="D6">
        <v>1</v>
      </c>
      <c r="E6" s="33">
        <v>4200</v>
      </c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9C0A8-9048-42FC-9C62-8DEA8D61E021}">
  <dimension ref="A1:E10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3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85</v>
      </c>
      <c r="B2" t="s">
        <v>67</v>
      </c>
      <c r="C2" s="33">
        <v>1200</v>
      </c>
      <c r="D2">
        <v>3</v>
      </c>
      <c r="E2" s="33">
        <v>3600</v>
      </c>
    </row>
    <row r="3" spans="1:5" x14ac:dyDescent="0.3">
      <c r="A3" s="32" t="s">
        <v>85</v>
      </c>
      <c r="B3" t="s">
        <v>65</v>
      </c>
      <c r="C3" s="33">
        <v>4400</v>
      </c>
      <c r="D3">
        <v>1</v>
      </c>
      <c r="E3" s="33">
        <v>4400</v>
      </c>
    </row>
    <row r="4" spans="1:5" x14ac:dyDescent="0.3">
      <c r="A4" s="32" t="s">
        <v>85</v>
      </c>
      <c r="B4" t="s">
        <v>62</v>
      </c>
      <c r="C4" s="33">
        <v>1500</v>
      </c>
      <c r="D4">
        <v>2</v>
      </c>
      <c r="E4" s="33">
        <v>3000</v>
      </c>
    </row>
    <row r="5" spans="1:5" x14ac:dyDescent="0.3">
      <c r="A5" s="32" t="s">
        <v>85</v>
      </c>
      <c r="B5" t="s">
        <v>67</v>
      </c>
      <c r="C5" s="33">
        <v>1200</v>
      </c>
      <c r="D5">
        <v>3</v>
      </c>
      <c r="E5" s="33">
        <v>3600</v>
      </c>
    </row>
    <row r="6" spans="1:5" x14ac:dyDescent="0.3">
      <c r="A6" s="32" t="s">
        <v>85</v>
      </c>
      <c r="B6" t="s">
        <v>74</v>
      </c>
      <c r="C6" s="33">
        <v>1300</v>
      </c>
      <c r="D6">
        <v>3</v>
      </c>
      <c r="E6" s="33">
        <v>3900</v>
      </c>
    </row>
    <row r="7" spans="1:5" x14ac:dyDescent="0.3">
      <c r="A7" s="32" t="s">
        <v>85</v>
      </c>
      <c r="B7" t="s">
        <v>64</v>
      </c>
      <c r="C7" s="33">
        <v>1700</v>
      </c>
      <c r="D7">
        <v>2</v>
      </c>
      <c r="E7" s="33">
        <v>3400</v>
      </c>
    </row>
    <row r="8" spans="1:5" x14ac:dyDescent="0.3">
      <c r="A8" s="32" t="s">
        <v>85</v>
      </c>
      <c r="B8" t="s">
        <v>63</v>
      </c>
      <c r="C8" s="33">
        <v>2000</v>
      </c>
      <c r="D8">
        <v>1</v>
      </c>
      <c r="E8" s="33">
        <v>2000</v>
      </c>
    </row>
    <row r="9" spans="1:5" x14ac:dyDescent="0.3">
      <c r="A9" s="32" t="s">
        <v>85</v>
      </c>
      <c r="B9" t="s">
        <v>71</v>
      </c>
      <c r="C9" s="33">
        <v>3900</v>
      </c>
      <c r="D9">
        <v>1</v>
      </c>
      <c r="E9" s="33">
        <v>3900</v>
      </c>
    </row>
    <row r="10" spans="1:5" x14ac:dyDescent="0.3">
      <c r="A10" s="32" t="s">
        <v>85</v>
      </c>
      <c r="B10" t="s">
        <v>77</v>
      </c>
      <c r="C10" s="33">
        <v>1800</v>
      </c>
      <c r="D10">
        <v>3</v>
      </c>
      <c r="E10" s="33">
        <v>5400</v>
      </c>
    </row>
  </sheetData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0A18F-A713-436F-8B17-772CF8673E4C}">
  <sheetPr>
    <tabColor rgb="FFFF0000"/>
  </sheetPr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ceb8e0a-7b95-4e94-870e-db41a6a8b15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974D226E75704468C33A9F80EE7321E" ma:contentTypeVersion="16" ma:contentTypeDescription="새 문서를 만듭니다." ma:contentTypeScope="" ma:versionID="2c4524ae8ce9aba0b5cedc631b5c74bd">
  <xsd:schema xmlns:xsd="http://www.w3.org/2001/XMLSchema" xmlns:xs="http://www.w3.org/2001/XMLSchema" xmlns:p="http://schemas.microsoft.com/office/2006/metadata/properties" xmlns:ns3="dceb8e0a-7b95-4e94-870e-db41a6a8b153" xmlns:ns4="03423794-1340-4d8a-b07d-9df63fa7197b" targetNamespace="http://schemas.microsoft.com/office/2006/metadata/properties" ma:root="true" ma:fieldsID="377be01efceae580c1e40ee32b2b888b" ns3:_="" ns4:_="">
    <xsd:import namespace="dceb8e0a-7b95-4e94-870e-db41a6a8b153"/>
    <xsd:import namespace="03423794-1340-4d8a-b07d-9df63fa7197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AutoTag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eb8e0a-7b95-4e94-870e-db41a6a8b1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23794-1340-4d8a-b07d-9df63fa7197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51156E9-D9F4-43D6-8C47-6B87944E0EF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3BFD6A5-1D45-4510-AF9F-2810C5AC26DF}">
  <ds:schemaRefs>
    <ds:schemaRef ds:uri="dceb8e0a-7b95-4e94-870e-db41a6a8b153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  <ds:schemaRef ds:uri="http://schemas.openxmlformats.org/package/2006/metadata/core-properties"/>
    <ds:schemaRef ds:uri="03423794-1340-4d8a-b07d-9df63fa7197b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E51DD87-8400-495E-B727-A24C2D9D41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eb8e0a-7b95-4e94-870e-db41a6a8b153"/>
    <ds:schemaRef ds:uri="03423794-1340-4d8a-b07d-9df63fa719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FILTER</vt:lpstr>
      <vt:lpstr>VSTACK</vt:lpstr>
      <vt:lpstr>TOCOL</vt:lpstr>
      <vt:lpstr>WRAPROWS</vt:lpstr>
      <vt:lpstr>IMAGE</vt:lpstr>
      <vt:lpstr>취합</vt:lpstr>
      <vt:lpstr>시작</vt:lpstr>
      <vt:lpstr>서초</vt:lpstr>
      <vt:lpstr>여의도</vt:lpstr>
      <vt:lpstr>신촌</vt:lpstr>
      <vt:lpstr>강남</vt:lpstr>
      <vt:lpstr>용산</vt:lpstr>
      <vt:lpstr>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jc7 g</cp:lastModifiedBy>
  <dcterms:created xsi:type="dcterms:W3CDTF">2025-05-28T19:43:22Z</dcterms:created>
  <dcterms:modified xsi:type="dcterms:W3CDTF">2025-05-30T15:08:19Z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2025-05-28T19:44:28Z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fab7183e-03a9-4554-9beb-a6022eaea87f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  <property fmtid="{D5CDD505-2E9C-101B-9397-08002B2CF9AE}" pid="10" name="ContentTypeId">
    <vt:lpwstr>0x010100E974D226E75704468C33A9F80EE7321E</vt:lpwstr>
  </property>
</Properties>
</file>