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hidePivotFieldList="1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E1DA5AD-380B-4799-AB11-6EFFE23AA614}" xr6:coauthVersionLast="47" xr6:coauthVersionMax="47" xr10:uidLastSave="{00000000-0000-0000-0000-000000000000}"/>
  <bookViews>
    <workbookView xWindow="-110" yWindow="-110" windowWidth="25820" windowHeight="15500" activeTab="2" xr2:uid="{831EC78A-4649-45CB-8461-4E5A81E6568F}"/>
  </bookViews>
  <sheets>
    <sheet name="학교지정과목" sheetId="3" r:id="rId1"/>
    <sheet name="현1학년 선택과목" sheetId="7" r:id="rId2"/>
    <sheet name="현2학년 선택과목" sheetId="1" r:id="rId3"/>
    <sheet name="과목선택지" sheetId="8" r:id="rId4"/>
    <sheet name="교과DATA" sheetId="6" r:id="rId5"/>
    <sheet name="명렬표" sheetId="2" r:id="rId6"/>
    <sheet name="개인별 교육과정 분석표" sheetId="5" r:id="rId7"/>
  </sheets>
  <externalReferences>
    <externalReference r:id="rId8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8" i="1" l="1" a="1"/>
  <c r="E98" i="1" s="1"/>
  <c r="F98" i="1" a="1"/>
  <c r="F98" i="1" s="1"/>
  <c r="G98" i="1" a="1"/>
  <c r="G98" i="1" s="1"/>
  <c r="H98" i="1" a="1"/>
  <c r="H98" i="1" s="1"/>
  <c r="I98" i="1" a="1"/>
  <c r="I98" i="1"/>
  <c r="J98" i="1" a="1"/>
  <c r="J98" i="1"/>
  <c r="K98" i="1" a="1"/>
  <c r="K98" i="1" s="1"/>
  <c r="L98" i="1" a="1"/>
  <c r="L98" i="1" s="1"/>
  <c r="M98" i="1" a="1"/>
  <c r="M98" i="1" s="1"/>
  <c r="N98" i="1" a="1"/>
  <c r="N98" i="1" s="1"/>
  <c r="O98" i="1" a="1"/>
  <c r="O98" i="1" s="1"/>
  <c r="P98" i="1" a="1"/>
  <c r="P98" i="1" s="1"/>
  <c r="Q98" i="1" a="1"/>
  <c r="Q98" i="1" s="1"/>
  <c r="R98" i="1" a="1"/>
  <c r="R98" i="1"/>
  <c r="S98" i="1" a="1"/>
  <c r="S98" i="1" s="1"/>
  <c r="T98" i="1" a="1"/>
  <c r="T98" i="1" s="1"/>
  <c r="U98" i="1" a="1"/>
  <c r="U98" i="1" s="1"/>
  <c r="V98" i="1" a="1"/>
  <c r="V98" i="1" s="1"/>
  <c r="W98" i="1" a="1"/>
  <c r="W98" i="1" s="1"/>
  <c r="X98" i="1" a="1"/>
  <c r="X98" i="1" s="1"/>
  <c r="Y98" i="1" a="1"/>
  <c r="Y98" i="1" s="1"/>
  <c r="Z98" i="1" a="1"/>
  <c r="Z98" i="1" s="1"/>
  <c r="AA98" i="1" a="1"/>
  <c r="AA98" i="1" s="1"/>
  <c r="D98" i="1" a="1"/>
  <c r="D98" i="1" s="1"/>
  <c r="AL8" i="8"/>
  <c r="AL9" i="8"/>
  <c r="AL10" i="8"/>
  <c r="AL11" i="8"/>
  <c r="AL12" i="8"/>
  <c r="AL13" i="8"/>
  <c r="AL14" i="8"/>
  <c r="AL15" i="8"/>
  <c r="AL16" i="8"/>
  <c r="AL17" i="8"/>
  <c r="AL18" i="8"/>
  <c r="AL19" i="8"/>
  <c r="AL20" i="8"/>
  <c r="AL21" i="8"/>
  <c r="AL22" i="8"/>
  <c r="AL23" i="8"/>
  <c r="AL24" i="8"/>
  <c r="AL25" i="8"/>
  <c r="AL26" i="8"/>
  <c r="AL27" i="8"/>
  <c r="AL28" i="8"/>
  <c r="AL29" i="8"/>
  <c r="AL30" i="8"/>
  <c r="AL31" i="8"/>
  <c r="AL32" i="8"/>
  <c r="AL33" i="8"/>
  <c r="AL34" i="8"/>
  <c r="AL35" i="8"/>
  <c r="AL36" i="8"/>
  <c r="AL7" i="8"/>
  <c r="AC8" i="8" l="1"/>
  <c r="AC9" i="8"/>
  <c r="AC10" i="8"/>
  <c r="AC11" i="8"/>
  <c r="AC12" i="8"/>
  <c r="AC13" i="8"/>
  <c r="AC14" i="8"/>
  <c r="AC15" i="8"/>
  <c r="AC16" i="8"/>
  <c r="AC17" i="8"/>
  <c r="AC18" i="8"/>
  <c r="AC19" i="8"/>
  <c r="AC20" i="8"/>
  <c r="AC21" i="8"/>
  <c r="AC22" i="8"/>
  <c r="AC23" i="8"/>
  <c r="AC24" i="8"/>
  <c r="AC25" i="8"/>
  <c r="AC26" i="8"/>
  <c r="AC27" i="8"/>
  <c r="AC28" i="8"/>
  <c r="AC29" i="8"/>
  <c r="AC30" i="8"/>
  <c r="AC31" i="8"/>
  <c r="AC32" i="8"/>
  <c r="AC33" i="8"/>
  <c r="AC34" i="8"/>
  <c r="AC35" i="8"/>
  <c r="AC36" i="8"/>
  <c r="AC7" i="8"/>
  <c r="Z8" i="8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28" i="8"/>
  <c r="Z29" i="8"/>
  <c r="Z30" i="8"/>
  <c r="Z31" i="8"/>
  <c r="Z32" i="8"/>
  <c r="Z33" i="8"/>
  <c r="Z34" i="8"/>
  <c r="Z35" i="8"/>
  <c r="Z36" i="8"/>
  <c r="Z7" i="8"/>
  <c r="S8" i="8"/>
  <c r="S9" i="8"/>
  <c r="S10" i="8"/>
  <c r="S11" i="8"/>
  <c r="S12" i="8"/>
  <c r="S13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34" i="8"/>
  <c r="S35" i="8"/>
  <c r="S36" i="8"/>
  <c r="S7" i="8"/>
  <c r="B2" i="8" l="1"/>
  <c r="C9" i="8" s="1" a="1"/>
  <c r="C9" i="8" s="1"/>
  <c r="D9" i="8" s="1"/>
  <c r="C26" i="8" l="1" a="1"/>
  <c r="C26" i="8" s="1"/>
  <c r="D26" i="8" s="1"/>
  <c r="C35" i="8" a="1"/>
  <c r="C35" i="8" s="1"/>
  <c r="D35" i="8" s="1"/>
  <c r="C31" i="8" a="1"/>
  <c r="C31" i="8" s="1"/>
  <c r="D31" i="8" s="1"/>
  <c r="C17" i="8" a="1"/>
  <c r="C17" i="8" s="1"/>
  <c r="D17" i="8" s="1"/>
  <c r="C30" i="8" a="1"/>
  <c r="C30" i="8" s="1"/>
  <c r="D30" i="8" s="1"/>
  <c r="C21" i="8" a="1"/>
  <c r="C21" i="8" s="1"/>
  <c r="D21" i="8" s="1"/>
  <c r="C12" i="8" a="1"/>
  <c r="C12" i="8" s="1"/>
  <c r="D12" i="8" s="1"/>
  <c r="C34" i="8" a="1"/>
  <c r="C34" i="8" s="1"/>
  <c r="D34" i="8" s="1"/>
  <c r="C29" i="8" a="1"/>
  <c r="C29" i="8" s="1"/>
  <c r="D29" i="8" s="1"/>
  <c r="C25" i="8" a="1"/>
  <c r="C25" i="8" s="1"/>
  <c r="D25" i="8" s="1"/>
  <c r="C20" i="8" a="1"/>
  <c r="C20" i="8" s="1"/>
  <c r="D20" i="8" s="1"/>
  <c r="C16" i="8" a="1"/>
  <c r="C16" i="8" s="1"/>
  <c r="D16" i="8" s="1"/>
  <c r="C11" i="8" a="1"/>
  <c r="C11" i="8" s="1"/>
  <c r="D11" i="8" s="1"/>
  <c r="C7" i="8" a="1"/>
  <c r="C7" i="8" s="1"/>
  <c r="D7" i="8" s="1"/>
  <c r="C33" i="8" a="1"/>
  <c r="C33" i="8" s="1"/>
  <c r="D33" i="8" s="1"/>
  <c r="C24" i="8" a="1"/>
  <c r="C24" i="8" s="1"/>
  <c r="D24" i="8" s="1"/>
  <c r="C15" i="8" a="1"/>
  <c r="C15" i="8" s="1"/>
  <c r="D15" i="8" s="1"/>
  <c r="C22" i="8" a="1"/>
  <c r="C22" i="8" s="1"/>
  <c r="D22" i="8" s="1"/>
  <c r="C8" i="8" a="1"/>
  <c r="C8" i="8" s="1"/>
  <c r="D8" i="8" s="1"/>
  <c r="C32" i="8" a="1"/>
  <c r="C32" i="8" s="1"/>
  <c r="D32" i="8" s="1"/>
  <c r="C28" i="8" a="1"/>
  <c r="C28" i="8" s="1"/>
  <c r="D28" i="8" s="1"/>
  <c r="C23" i="8" a="1"/>
  <c r="C23" i="8" s="1"/>
  <c r="D23" i="8" s="1"/>
  <c r="C19" i="8" a="1"/>
  <c r="C19" i="8" s="1"/>
  <c r="D19" i="8" s="1"/>
  <c r="C14" i="8" a="1"/>
  <c r="C14" i="8" s="1"/>
  <c r="D14" i="8" s="1"/>
  <c r="C10" i="8" a="1"/>
  <c r="C10" i="8" s="1"/>
  <c r="D10" i="8" s="1"/>
  <c r="C13" i="8" a="1"/>
  <c r="C13" i="8" s="1"/>
  <c r="D13" i="8" s="1"/>
  <c r="C36" i="8" a="1"/>
  <c r="C36" i="8" s="1"/>
  <c r="D36" i="8" s="1"/>
  <c r="C27" i="8" a="1"/>
  <c r="C27" i="8" s="1"/>
  <c r="D27" i="8" s="1"/>
  <c r="C18" i="8" a="1"/>
  <c r="C18" i="8" s="1"/>
  <c r="D18" i="8" s="1"/>
  <c r="H2" i="5" l="1"/>
  <c r="I2" i="5" l="1"/>
  <c r="E35" i="5" l="1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D19" i="5" a="1"/>
  <c r="D19" i="5" s="1"/>
  <c r="C19" i="5" s="1"/>
  <c r="Y38" i="3"/>
  <c r="Q38" i="3"/>
  <c r="I38" i="3"/>
  <c r="Y37" i="3"/>
  <c r="Q37" i="3"/>
  <c r="I37" i="3"/>
  <c r="Y36" i="3"/>
  <c r="Q36" i="3"/>
  <c r="I36" i="3"/>
  <c r="S2" i="3"/>
  <c r="K2" i="3"/>
  <c r="C2" i="3"/>
  <c r="E19" i="5" l="1"/>
  <c r="G19" i="5"/>
  <c r="H19" i="5"/>
  <c r="F19" i="5"/>
  <c r="D27" i="5" a="1"/>
  <c r="D27" i="5" s="1"/>
  <c r="E27" i="5" s="1"/>
  <c r="D29" i="5" a="1"/>
  <c r="D29" i="5" s="1"/>
  <c r="E29" i="5" s="1"/>
  <c r="D30" i="5" a="1"/>
  <c r="D30" i="5" s="1"/>
  <c r="E30" i="5" s="1"/>
  <c r="D31" i="5" a="1"/>
  <c r="D31" i="5" s="1"/>
  <c r="E31" i="5" s="1"/>
  <c r="D32" i="5" a="1"/>
  <c r="D32" i="5" s="1"/>
  <c r="E32" i="5" s="1"/>
  <c r="D28" i="5" a="1"/>
  <c r="D28" i="5" s="1"/>
  <c r="E28" i="5" s="1"/>
  <c r="D11" i="5" a="1"/>
  <c r="D11" i="5" s="1"/>
  <c r="E11" i="5" s="1"/>
  <c r="D23" i="5" a="1"/>
  <c r="D23" i="5" s="1"/>
  <c r="E23" i="5" s="1"/>
  <c r="D20" i="5" a="1"/>
  <c r="D20" i="5" s="1"/>
  <c r="E20" i="5" s="1"/>
  <c r="D7" i="5" a="1"/>
  <c r="D7" i="5" s="1"/>
  <c r="E7" i="5" s="1"/>
  <c r="D17" i="5" a="1"/>
  <c r="D17" i="5" s="1"/>
  <c r="E17" i="5" s="1"/>
  <c r="D16" i="5" a="1"/>
  <c r="D16" i="5" s="1"/>
  <c r="E16" i="5" s="1"/>
  <c r="D15" i="5" a="1"/>
  <c r="D15" i="5" s="1"/>
  <c r="E15" i="5" s="1"/>
  <c r="D14" i="5" a="1"/>
  <c r="D14" i="5" s="1"/>
  <c r="E14" i="5" s="1"/>
  <c r="D13" i="5" a="1"/>
  <c r="D13" i="5" s="1"/>
  <c r="E13" i="5" s="1"/>
  <c r="D12" i="5" a="1"/>
  <c r="D12" i="5" s="1"/>
  <c r="E12" i="5" s="1"/>
  <c r="D10" i="5" a="1"/>
  <c r="D10" i="5" s="1"/>
  <c r="E10" i="5" s="1"/>
  <c r="D9" i="5" a="1"/>
  <c r="D9" i="5" s="1"/>
  <c r="E9" i="5" s="1"/>
  <c r="D8" i="5" a="1"/>
  <c r="D8" i="5" s="1"/>
  <c r="E8" i="5" s="1"/>
  <c r="D18" i="5" a="1"/>
  <c r="D18" i="5" s="1"/>
  <c r="E18" i="5" s="1"/>
  <c r="D26" i="5" a="1"/>
  <c r="D26" i="5" s="1"/>
  <c r="E26" i="5" s="1"/>
  <c r="D25" i="5" a="1"/>
  <c r="D25" i="5" s="1"/>
  <c r="E25" i="5" s="1"/>
  <c r="D24" i="5" a="1"/>
  <c r="D24" i="5" s="1"/>
  <c r="E24" i="5" s="1"/>
  <c r="D22" i="5" a="1"/>
  <c r="D22" i="5" s="1"/>
  <c r="E22" i="5" s="1"/>
  <c r="D21" i="5" a="1"/>
  <c r="D21" i="5" s="1"/>
  <c r="E21" i="5" s="1"/>
  <c r="G16" i="5" l="1"/>
  <c r="H16" i="5"/>
  <c r="G17" i="5"/>
  <c r="H17" i="5"/>
  <c r="H26" i="5"/>
  <c r="G26" i="5"/>
  <c r="G15" i="5"/>
  <c r="H15" i="5"/>
  <c r="H7" i="5"/>
  <c r="G7" i="5"/>
  <c r="G20" i="5"/>
  <c r="H20" i="5"/>
  <c r="G21" i="5"/>
  <c r="H21" i="5"/>
  <c r="G22" i="5"/>
  <c r="H22" i="5"/>
  <c r="H23" i="5"/>
  <c r="G23" i="5"/>
  <c r="H24" i="5"/>
  <c r="G24" i="5"/>
  <c r="H11" i="5"/>
  <c r="G11" i="5"/>
  <c r="H25" i="5"/>
  <c r="G25" i="5"/>
  <c r="G28" i="5"/>
  <c r="H28" i="5"/>
  <c r="G32" i="5"/>
  <c r="H32" i="5"/>
  <c r="G18" i="5"/>
  <c r="H18" i="5"/>
  <c r="G31" i="5"/>
  <c r="H31" i="5"/>
  <c r="H30" i="5"/>
  <c r="G30" i="5"/>
  <c r="G29" i="5"/>
  <c r="H29" i="5"/>
  <c r="H27" i="5"/>
  <c r="G27" i="5"/>
  <c r="H9" i="5"/>
  <c r="G9" i="5"/>
  <c r="H8" i="5"/>
  <c r="G8" i="5"/>
  <c r="G12" i="5"/>
  <c r="H12" i="5"/>
  <c r="G13" i="5"/>
  <c r="H13" i="5"/>
  <c r="H10" i="5"/>
  <c r="G10" i="5"/>
  <c r="G14" i="5"/>
  <c r="H14" i="5"/>
  <c r="C14" i="5"/>
  <c r="F14" i="5"/>
  <c r="C15" i="5"/>
  <c r="F15" i="5"/>
  <c r="C13" i="5"/>
  <c r="F13" i="5"/>
  <c r="C16" i="5"/>
  <c r="F16" i="5"/>
  <c r="F8" i="5"/>
  <c r="C8" i="5"/>
  <c r="C17" i="5"/>
  <c r="F17" i="5"/>
  <c r="F7" i="5"/>
  <c r="C7" i="5"/>
  <c r="C21" i="5"/>
  <c r="F21" i="5"/>
  <c r="C20" i="5"/>
  <c r="F20" i="5"/>
  <c r="F22" i="5"/>
  <c r="C22" i="5"/>
  <c r="F23" i="5"/>
  <c r="C23" i="5"/>
  <c r="F24" i="5"/>
  <c r="C24" i="5"/>
  <c r="F11" i="5"/>
  <c r="C11" i="5"/>
  <c r="F25" i="5"/>
  <c r="C25" i="5"/>
  <c r="C28" i="5"/>
  <c r="F28" i="5"/>
  <c r="F26" i="5"/>
  <c r="C26" i="5"/>
  <c r="C32" i="5"/>
  <c r="F32" i="5"/>
  <c r="C18" i="5"/>
  <c r="F18" i="5"/>
  <c r="C31" i="5"/>
  <c r="F31" i="5"/>
  <c r="C30" i="5"/>
  <c r="F30" i="5"/>
  <c r="C29" i="5"/>
  <c r="F29" i="5"/>
  <c r="F27" i="5"/>
  <c r="C27" i="5"/>
  <c r="F9" i="5"/>
  <c r="C9" i="5"/>
  <c r="F10" i="5"/>
  <c r="C10" i="5"/>
  <c r="C12" i="5"/>
  <c r="F12" i="5"/>
  <c r="U17" i="5" l="1" a="1"/>
  <c r="U17" i="5" s="1"/>
  <c r="K17" i="5" a="1"/>
  <c r="K17" i="5" s="1"/>
  <c r="P17" i="5" a="1"/>
  <c r="P17" i="5" s="1"/>
  <c r="Z18" i="5" a="1"/>
  <c r="Z18" i="5" s="1"/>
  <c r="Z17" i="5" a="1"/>
  <c r="Z17" i="5" s="1"/>
  <c r="P28" i="5" a="1"/>
  <c r="P28" i="5" s="1"/>
  <c r="P12" i="5" a="1"/>
  <c r="P12" i="5" s="1"/>
  <c r="K8" i="5" a="1"/>
  <c r="K8" i="5" s="1"/>
  <c r="Z13" i="5" a="1"/>
  <c r="Z13" i="5" s="1"/>
  <c r="P29" i="5" a="1"/>
  <c r="P29" i="5" s="1"/>
  <c r="P13" i="5" a="1"/>
  <c r="P13" i="5" s="1"/>
  <c r="P15" i="5" a="1"/>
  <c r="P15" i="5" s="1"/>
  <c r="U24" i="5" a="1"/>
  <c r="U24" i="5" s="1"/>
  <c r="P30" i="5" a="1"/>
  <c r="P30" i="5" s="1"/>
  <c r="Z8" i="5" a="1"/>
  <c r="Z8" i="5" s="1"/>
  <c r="P14" i="5" a="1"/>
  <c r="P14" i="5" s="1"/>
  <c r="Z24" i="5" a="1"/>
  <c r="Z24" i="5" s="1"/>
  <c r="U25" i="5" a="1"/>
  <c r="U25" i="5" s="1"/>
  <c r="P31" i="5" a="1"/>
  <c r="P31" i="5" s="1"/>
  <c r="U9" i="5" a="1"/>
  <c r="U9" i="5" s="1"/>
  <c r="Z25" i="5" a="1"/>
  <c r="Z25" i="5" s="1"/>
  <c r="U26" i="5" a="1"/>
  <c r="U26" i="5" s="1"/>
  <c r="U10" i="5" a="1"/>
  <c r="U10" i="5" s="1"/>
  <c r="P16" i="5" a="1"/>
  <c r="P16" i="5" s="1"/>
  <c r="Z26" i="5" a="1"/>
  <c r="Z26" i="5" s="1"/>
  <c r="U27" i="5" a="1"/>
  <c r="U27" i="5" s="1"/>
  <c r="P23" i="5" a="1"/>
  <c r="P23" i="5" s="1"/>
  <c r="U11" i="5" a="1"/>
  <c r="U11" i="5" s="1"/>
  <c r="P8" i="5" a="1"/>
  <c r="P8" i="5" s="1"/>
  <c r="Z27" i="5" a="1"/>
  <c r="Z27" i="5" s="1"/>
  <c r="U28" i="5" a="1"/>
  <c r="U28" i="5" s="1"/>
  <c r="K24" i="5" a="1"/>
  <c r="K24" i="5" s="1"/>
  <c r="U12" i="5" a="1"/>
  <c r="U12" i="5" s="1"/>
  <c r="Z28" i="5" a="1"/>
  <c r="Z28" i="5" s="1"/>
  <c r="U29" i="5" a="1"/>
  <c r="U29" i="5" s="1"/>
  <c r="K25" i="5" a="1"/>
  <c r="K25" i="5" s="1"/>
  <c r="U13" i="5" a="1"/>
  <c r="U13" i="5" s="1"/>
  <c r="K9" i="5" a="1"/>
  <c r="K9" i="5" s="1"/>
  <c r="Z29" i="5" a="1"/>
  <c r="Z29" i="5" s="1"/>
  <c r="U30" i="5" a="1"/>
  <c r="U30" i="5" s="1"/>
  <c r="K26" i="5" a="1"/>
  <c r="K26" i="5" s="1"/>
  <c r="U14" i="5" a="1"/>
  <c r="U14" i="5" s="1"/>
  <c r="K10" i="5" a="1"/>
  <c r="K10" i="5" s="1"/>
  <c r="Z30" i="5" a="1"/>
  <c r="Z30" i="5" s="1"/>
  <c r="U31" i="5" a="1"/>
  <c r="U31" i="5" s="1"/>
  <c r="K27" i="5" a="1"/>
  <c r="K27" i="5" s="1"/>
  <c r="U15" i="5" a="1"/>
  <c r="U15" i="5" s="1"/>
  <c r="K11" i="5" a="1"/>
  <c r="K11" i="5" s="1"/>
  <c r="Z31" i="5" a="1"/>
  <c r="Z31" i="5" s="1"/>
  <c r="K28" i="5" a="1"/>
  <c r="K28" i="5" s="1"/>
  <c r="U16" i="5" a="1"/>
  <c r="U16" i="5" s="1"/>
  <c r="K12" i="5" a="1"/>
  <c r="K12" i="5" s="1"/>
  <c r="U23" i="5" a="1"/>
  <c r="U23" i="5" s="1"/>
  <c r="K29" i="5" a="1"/>
  <c r="K29" i="5" s="1"/>
  <c r="K13" i="5" a="1"/>
  <c r="K13" i="5" s="1"/>
  <c r="Z23" i="5" a="1"/>
  <c r="Z23" i="5" s="1"/>
  <c r="P24" i="5" a="1"/>
  <c r="P24" i="5" s="1"/>
  <c r="K30" i="5" a="1"/>
  <c r="K30" i="5" s="1"/>
  <c r="U8" i="5" a="1"/>
  <c r="U8" i="5" s="1"/>
  <c r="K14" i="5" a="1"/>
  <c r="K14" i="5" s="1"/>
  <c r="Z14" i="5" a="1"/>
  <c r="Z14" i="5" s="1"/>
  <c r="P25" i="5" a="1"/>
  <c r="P25" i="5" s="1"/>
  <c r="K31" i="5" a="1"/>
  <c r="K31" i="5" s="1"/>
  <c r="P9" i="5" a="1"/>
  <c r="P9" i="5" s="1"/>
  <c r="K15" i="5" a="1"/>
  <c r="K15" i="5" s="1"/>
  <c r="Z15" i="5" a="1"/>
  <c r="Z15" i="5" s="1"/>
  <c r="P26" i="5" a="1"/>
  <c r="P26" i="5" s="1"/>
  <c r="P10" i="5" a="1"/>
  <c r="P10" i="5" s="1"/>
  <c r="K16" i="5" a="1"/>
  <c r="K16" i="5" s="1"/>
  <c r="Z16" i="5" a="1"/>
  <c r="Z16" i="5" s="1"/>
  <c r="P27" i="5" a="1"/>
  <c r="P27" i="5" s="1"/>
  <c r="K23" i="5" a="1"/>
  <c r="K23" i="5" s="1"/>
  <c r="P11" i="5" a="1"/>
  <c r="P11" i="5" s="1"/>
  <c r="L14" i="5" l="1"/>
  <c r="M14" i="5"/>
  <c r="N14" i="5"/>
  <c r="L12" i="5"/>
  <c r="N12" i="5"/>
  <c r="M12" i="5"/>
  <c r="L16" i="5"/>
  <c r="M16" i="5"/>
  <c r="N16" i="5"/>
  <c r="L17" i="5"/>
  <c r="M17" i="5"/>
  <c r="N17" i="5"/>
  <c r="L15" i="5"/>
  <c r="M15" i="5"/>
  <c r="N15" i="5"/>
  <c r="L13" i="5"/>
  <c r="M13" i="5"/>
  <c r="N13" i="5"/>
  <c r="R17" i="5"/>
  <c r="Q17" i="5"/>
  <c r="S17" i="5"/>
  <c r="V17" i="5"/>
  <c r="W17" i="5"/>
  <c r="X17" i="5"/>
  <c r="AA17" i="5"/>
  <c r="AC17" i="5"/>
  <c r="AB17" i="5"/>
  <c r="AA18" i="5"/>
  <c r="AB18" i="5"/>
  <c r="AC18" i="5"/>
  <c r="W25" i="5"/>
  <c r="X25" i="5"/>
  <c r="V25" i="5"/>
  <c r="W15" i="5"/>
  <c r="X15" i="5"/>
  <c r="V15" i="5"/>
  <c r="W28" i="5"/>
  <c r="X28" i="5"/>
  <c r="V28" i="5"/>
  <c r="AB24" i="5"/>
  <c r="AC24" i="5"/>
  <c r="AA24" i="5"/>
  <c r="M24" i="5"/>
  <c r="N24" i="5"/>
  <c r="L24" i="5"/>
  <c r="X8" i="5"/>
  <c r="V8" i="5"/>
  <c r="W8" i="5"/>
  <c r="L27" i="5"/>
  <c r="M27" i="5"/>
  <c r="N27" i="5"/>
  <c r="AB27" i="5"/>
  <c r="AC27" i="5"/>
  <c r="AA27" i="5"/>
  <c r="Q14" i="5"/>
  <c r="R14" i="5"/>
  <c r="S14" i="5"/>
  <c r="M11" i="5"/>
  <c r="N11" i="5"/>
  <c r="L11" i="5"/>
  <c r="Q11" i="5"/>
  <c r="R11" i="5"/>
  <c r="S11" i="5"/>
  <c r="M30" i="5"/>
  <c r="N30" i="5"/>
  <c r="L30" i="5"/>
  <c r="V31" i="5"/>
  <c r="W31" i="5"/>
  <c r="X31" i="5"/>
  <c r="S8" i="5"/>
  <c r="R8" i="5"/>
  <c r="Q8" i="5"/>
  <c r="AA8" i="5"/>
  <c r="AC8" i="5"/>
  <c r="AC9" i="5" s="1"/>
  <c r="AB8" i="5"/>
  <c r="AA14" i="5"/>
  <c r="AB14" i="5"/>
  <c r="AC14" i="5"/>
  <c r="L23" i="5"/>
  <c r="N23" i="5"/>
  <c r="M23" i="5"/>
  <c r="R24" i="5"/>
  <c r="S24" i="5"/>
  <c r="Q24" i="5"/>
  <c r="AB30" i="5"/>
  <c r="AC30" i="5"/>
  <c r="AA30" i="5"/>
  <c r="Q30" i="5"/>
  <c r="R30" i="5"/>
  <c r="S30" i="5"/>
  <c r="Q27" i="5"/>
  <c r="R27" i="5"/>
  <c r="S27" i="5"/>
  <c r="AC23" i="5"/>
  <c r="AB23" i="5"/>
  <c r="AA23" i="5"/>
  <c r="M10" i="5"/>
  <c r="N10" i="5"/>
  <c r="L10" i="5"/>
  <c r="W11" i="5"/>
  <c r="X11" i="5"/>
  <c r="V11" i="5"/>
  <c r="W24" i="5"/>
  <c r="X24" i="5"/>
  <c r="V24" i="5"/>
  <c r="AA16" i="5"/>
  <c r="AB16" i="5"/>
  <c r="AC16" i="5"/>
  <c r="W14" i="5"/>
  <c r="X14" i="5"/>
  <c r="V14" i="5"/>
  <c r="S23" i="5"/>
  <c r="R23" i="5"/>
  <c r="Q23" i="5"/>
  <c r="Q15" i="5"/>
  <c r="R15" i="5"/>
  <c r="S15" i="5"/>
  <c r="L26" i="5"/>
  <c r="M26" i="5"/>
  <c r="N26" i="5"/>
  <c r="W27" i="5"/>
  <c r="X27" i="5"/>
  <c r="V27" i="5"/>
  <c r="Q13" i="5"/>
  <c r="R13" i="5"/>
  <c r="S13" i="5"/>
  <c r="Q10" i="5"/>
  <c r="R10" i="5"/>
  <c r="S10" i="5"/>
  <c r="L29" i="5"/>
  <c r="M29" i="5"/>
  <c r="N29" i="5"/>
  <c r="V30" i="5"/>
  <c r="W30" i="5"/>
  <c r="X30" i="5"/>
  <c r="AB26" i="5"/>
  <c r="AC26" i="5"/>
  <c r="AA26" i="5"/>
  <c r="V23" i="5"/>
  <c r="X23" i="5"/>
  <c r="W23" i="5"/>
  <c r="AB29" i="5"/>
  <c r="AC29" i="5"/>
  <c r="AA29" i="5"/>
  <c r="Q16" i="5"/>
  <c r="R16" i="5"/>
  <c r="S16" i="5"/>
  <c r="Q29" i="5"/>
  <c r="R29" i="5"/>
  <c r="S29" i="5"/>
  <c r="R26" i="5"/>
  <c r="Q26" i="5"/>
  <c r="S26" i="5"/>
  <c r="M9" i="5"/>
  <c r="N9" i="5"/>
  <c r="L9" i="5"/>
  <c r="W10" i="5"/>
  <c r="X10" i="5"/>
  <c r="V10" i="5"/>
  <c r="AA13" i="5"/>
  <c r="AC13" i="5"/>
  <c r="AB13" i="5"/>
  <c r="AA15" i="5"/>
  <c r="AB15" i="5"/>
  <c r="AC15" i="5"/>
  <c r="W13" i="5"/>
  <c r="X13" i="5"/>
  <c r="V13" i="5"/>
  <c r="L8" i="5"/>
  <c r="N8" i="5"/>
  <c r="M8" i="5"/>
  <c r="W16" i="5"/>
  <c r="V16" i="5"/>
  <c r="X16" i="5"/>
  <c r="M25" i="5"/>
  <c r="N25" i="5"/>
  <c r="L25" i="5"/>
  <c r="W26" i="5"/>
  <c r="X26" i="5"/>
  <c r="V26" i="5"/>
  <c r="Q12" i="5"/>
  <c r="R12" i="5"/>
  <c r="S12" i="5"/>
  <c r="R9" i="5"/>
  <c r="S9" i="5"/>
  <c r="Q9" i="5"/>
  <c r="L28" i="5"/>
  <c r="M28" i="5"/>
  <c r="N28" i="5"/>
  <c r="W29" i="5"/>
  <c r="X29" i="5"/>
  <c r="V29" i="5"/>
  <c r="AB25" i="5"/>
  <c r="AC25" i="5"/>
  <c r="AA25" i="5"/>
  <c r="M31" i="5"/>
  <c r="N31" i="5"/>
  <c r="L31" i="5"/>
  <c r="AB28" i="5"/>
  <c r="AC28" i="5"/>
  <c r="AA28" i="5"/>
  <c r="V9" i="5"/>
  <c r="W9" i="5"/>
  <c r="X9" i="5"/>
  <c r="Q28" i="5"/>
  <c r="R28" i="5"/>
  <c r="S28" i="5"/>
  <c r="R25" i="5"/>
  <c r="S25" i="5"/>
  <c r="Q25" i="5"/>
  <c r="AB31" i="5"/>
  <c r="AC31" i="5"/>
  <c r="W12" i="5"/>
  <c r="X12" i="5"/>
  <c r="V12" i="5"/>
  <c r="R31" i="5"/>
  <c r="S31" i="5"/>
  <c r="Q31" i="5"/>
  <c r="N19" i="5" l="1"/>
  <c r="AC19" i="5"/>
  <c r="S32" i="5"/>
  <c r="AC32" i="5"/>
  <c r="S19" i="5"/>
  <c r="X19" i="5"/>
  <c r="X32" i="5"/>
  <c r="N32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<sst xmlns="http://schemas.openxmlformats.org/spreadsheetml/2006/main" count="1772" uniqueCount="240">
  <si>
    <t>학번</t>
    <phoneticPr fontId="2" type="noConversion"/>
  </si>
  <si>
    <t>이름</t>
    <phoneticPr fontId="2" type="noConversion"/>
  </si>
  <si>
    <t>영어권문화</t>
    <phoneticPr fontId="2" type="noConversion"/>
  </si>
  <si>
    <t>세계지리</t>
    <phoneticPr fontId="2" type="noConversion"/>
  </si>
  <si>
    <t>세계사</t>
    <phoneticPr fontId="2" type="noConversion"/>
  </si>
  <si>
    <t>생명과학I</t>
    <phoneticPr fontId="2" type="noConversion"/>
  </si>
  <si>
    <t>지구과학I</t>
    <phoneticPr fontId="2" type="noConversion"/>
  </si>
  <si>
    <t>일본어I</t>
    <phoneticPr fontId="2" type="noConversion"/>
  </si>
  <si>
    <t>수학과제탐구</t>
  </si>
  <si>
    <t>사회문화</t>
  </si>
  <si>
    <t>생활과윤리</t>
  </si>
  <si>
    <t>생명과학I</t>
  </si>
  <si>
    <t>지구과학I</t>
  </si>
  <si>
    <t>일본어I</t>
  </si>
  <si>
    <t>영어권문화</t>
  </si>
  <si>
    <t>세계사</t>
  </si>
  <si>
    <t>세계지리</t>
  </si>
  <si>
    <t>물리학I</t>
  </si>
  <si>
    <t>화학I</t>
  </si>
  <si>
    <t>현대문학감상</t>
  </si>
  <si>
    <t>기하</t>
  </si>
  <si>
    <t/>
  </si>
  <si>
    <t>생활과윤리</t>
    <phoneticPr fontId="2" type="noConversion"/>
  </si>
  <si>
    <t>현대문학감상</t>
    <phoneticPr fontId="2" type="noConversion"/>
  </si>
  <si>
    <t>수학과제탐구</t>
    <phoneticPr fontId="2" type="noConversion"/>
  </si>
  <si>
    <t>사회문화</t>
    <phoneticPr fontId="2" type="noConversion"/>
  </si>
  <si>
    <t>물리학I</t>
    <phoneticPr fontId="2" type="noConversion"/>
  </si>
  <si>
    <t>화학I</t>
    <phoneticPr fontId="2" type="noConversion"/>
  </si>
  <si>
    <t>한문I</t>
  </si>
  <si>
    <t>2학년</t>
    <phoneticPr fontId="2" type="noConversion"/>
  </si>
  <si>
    <t>비고</t>
    <phoneticPr fontId="2" type="noConversion"/>
  </si>
  <si>
    <t>학급수(일반계)</t>
    <phoneticPr fontId="2" type="noConversion"/>
  </si>
  <si>
    <t>과목명</t>
    <phoneticPr fontId="2" type="noConversion"/>
  </si>
  <si>
    <t>교과(군)</t>
    <phoneticPr fontId="2" type="noConversion"/>
  </si>
  <si>
    <t>구분</t>
    <phoneticPr fontId="2" type="noConversion"/>
  </si>
  <si>
    <t>운영단위</t>
    <phoneticPr fontId="2" type="noConversion"/>
  </si>
  <si>
    <t>운영학년</t>
    <phoneticPr fontId="2" type="noConversion"/>
  </si>
  <si>
    <t>운영학기</t>
    <phoneticPr fontId="2" type="noConversion"/>
  </si>
  <si>
    <t>담당교과</t>
    <phoneticPr fontId="2" type="noConversion"/>
  </si>
  <si>
    <t>학년</t>
    <phoneticPr fontId="2" type="noConversion"/>
  </si>
  <si>
    <t>국어</t>
    <phoneticPr fontId="2" type="noConversion"/>
  </si>
  <si>
    <t>국어</t>
  </si>
  <si>
    <t>공통</t>
  </si>
  <si>
    <t>전체</t>
  </si>
  <si>
    <t>공통</t>
    <phoneticPr fontId="2" type="noConversion"/>
  </si>
  <si>
    <t>전체</t>
    <phoneticPr fontId="2" type="noConversion"/>
  </si>
  <si>
    <t>학급수</t>
    <phoneticPr fontId="2" type="noConversion"/>
  </si>
  <si>
    <t>수학</t>
    <phoneticPr fontId="2" type="noConversion"/>
  </si>
  <si>
    <t>문학</t>
  </si>
  <si>
    <t>일반</t>
  </si>
  <si>
    <t>문학</t>
    <phoneticPr fontId="2" type="noConversion"/>
  </si>
  <si>
    <t>일반</t>
    <phoneticPr fontId="2" type="noConversion"/>
  </si>
  <si>
    <t>영어</t>
    <phoneticPr fontId="2" type="noConversion"/>
  </si>
  <si>
    <t>독서</t>
  </si>
  <si>
    <t>독서</t>
    <phoneticPr fontId="2" type="noConversion"/>
  </si>
  <si>
    <t>*사용 방법*
1) 예비 고1, 고1, 고2의 학교 지정 과목을 입력해주세요.
운영학기는 1년 운영일 경우 '전체', 학기 운영일 경우 1, 2로만 입력하며, 1년 운영이면서 운영 단위가 다른 경우 전체Nn으로
입력하세요.
(ex) 1학기 2단위, 2학기 3단위=전체23
2)학급 수를 입력하세요.</t>
    <phoneticPr fontId="2" type="noConversion"/>
  </si>
  <si>
    <t>한국사</t>
    <phoneticPr fontId="2" type="noConversion"/>
  </si>
  <si>
    <t>수학</t>
  </si>
  <si>
    <t>사회</t>
    <phoneticPr fontId="2" type="noConversion"/>
  </si>
  <si>
    <t>수학I</t>
  </si>
  <si>
    <t>수학I</t>
    <phoneticPr fontId="2" type="noConversion"/>
  </si>
  <si>
    <t>과학</t>
    <phoneticPr fontId="2" type="noConversion"/>
  </si>
  <si>
    <t>수학II</t>
  </si>
  <si>
    <t>수학II</t>
    <phoneticPr fontId="2" type="noConversion"/>
  </si>
  <si>
    <t>체육</t>
    <phoneticPr fontId="2" type="noConversion"/>
  </si>
  <si>
    <t>영어</t>
  </si>
  <si>
    <t>예술</t>
    <phoneticPr fontId="2" type="noConversion"/>
  </si>
  <si>
    <t>영어I</t>
  </si>
  <si>
    <t>영어I</t>
    <phoneticPr fontId="2" type="noConversion"/>
  </si>
  <si>
    <t>생활교양</t>
    <phoneticPr fontId="2" type="noConversion"/>
  </si>
  <si>
    <t>영어II</t>
  </si>
  <si>
    <t>영어II</t>
    <phoneticPr fontId="2" type="noConversion"/>
  </si>
  <si>
    <t>한국사</t>
  </si>
  <si>
    <t>역사</t>
  </si>
  <si>
    <t>역사</t>
    <phoneticPr fontId="2" type="noConversion"/>
  </si>
  <si>
    <t>통합사회</t>
  </si>
  <si>
    <t>사회</t>
  </si>
  <si>
    <t>통합사회</t>
    <phoneticPr fontId="2" type="noConversion"/>
  </si>
  <si>
    <t>통합과학</t>
  </si>
  <si>
    <t>과학</t>
  </si>
  <si>
    <t>통합과학</t>
    <phoneticPr fontId="2" type="noConversion"/>
  </si>
  <si>
    <t>진로</t>
    <phoneticPr fontId="2" type="noConversion"/>
  </si>
  <si>
    <t>과학탐구실험</t>
  </si>
  <si>
    <t>과학탐구실험</t>
    <phoneticPr fontId="2" type="noConversion"/>
  </si>
  <si>
    <t>체육</t>
  </si>
  <si>
    <t>운동과건강</t>
  </si>
  <si>
    <t>운동과건강</t>
    <phoneticPr fontId="2" type="noConversion"/>
  </si>
  <si>
    <t>스포츠생활</t>
  </si>
  <si>
    <t>진로</t>
  </si>
  <si>
    <t>스포츠생활</t>
    <phoneticPr fontId="2" type="noConversion"/>
  </si>
  <si>
    <t>음악</t>
  </si>
  <si>
    <t>예술</t>
  </si>
  <si>
    <t>음악</t>
    <phoneticPr fontId="2" type="noConversion"/>
  </si>
  <si>
    <t>미술</t>
  </si>
  <si>
    <t>미술</t>
    <phoneticPr fontId="2" type="noConversion"/>
  </si>
  <si>
    <t>정보</t>
  </si>
  <si>
    <t>생활교양</t>
  </si>
  <si>
    <t>정보</t>
    <phoneticPr fontId="2" type="noConversion"/>
  </si>
  <si>
    <t>기술가정</t>
    <phoneticPr fontId="2" type="noConversion"/>
  </si>
  <si>
    <t>진로와직업</t>
  </si>
  <si>
    <t>진로와직업</t>
    <phoneticPr fontId="2" type="noConversion"/>
  </si>
  <si>
    <t>보건</t>
  </si>
  <si>
    <t>보건</t>
    <phoneticPr fontId="2" type="noConversion"/>
  </si>
  <si>
    <t>1학년</t>
    <phoneticPr fontId="2" type="noConversion"/>
  </si>
  <si>
    <t>3학년</t>
    <phoneticPr fontId="2" type="noConversion"/>
  </si>
  <si>
    <t>반</t>
    <phoneticPr fontId="2" type="noConversion"/>
  </si>
  <si>
    <t>번호</t>
    <phoneticPr fontId="2" type="noConversion"/>
  </si>
  <si>
    <t>과목명</t>
  </si>
  <si>
    <t>교과군</t>
    <phoneticPr fontId="2" type="noConversion"/>
  </si>
  <si>
    <t>구분</t>
  </si>
  <si>
    <t>운영단위</t>
  </si>
  <si>
    <t>운영학년</t>
  </si>
  <si>
    <t>운영학기</t>
  </si>
  <si>
    <t>학점</t>
    <phoneticPr fontId="2" type="noConversion"/>
  </si>
  <si>
    <t>분류</t>
    <phoneticPr fontId="2" type="noConversion"/>
  </si>
  <si>
    <t>학교지정</t>
    <phoneticPr fontId="2" type="noConversion"/>
  </si>
  <si>
    <t>학생선택</t>
    <phoneticPr fontId="2" type="noConversion"/>
  </si>
  <si>
    <t>교과(군)</t>
  </si>
  <si>
    <t>담당교과</t>
  </si>
  <si>
    <t>물리</t>
  </si>
  <si>
    <t>화학</t>
  </si>
  <si>
    <t>생명과학</t>
  </si>
  <si>
    <t>지구과학</t>
  </si>
  <si>
    <t>한문</t>
  </si>
  <si>
    <t>일본어</t>
  </si>
  <si>
    <t>중국어I</t>
  </si>
  <si>
    <t>중국어</t>
  </si>
  <si>
    <t>언어와매체</t>
  </si>
  <si>
    <t>화법과작문</t>
  </si>
  <si>
    <t>확률과통계</t>
  </si>
  <si>
    <t>미적분</t>
  </si>
  <si>
    <t>영어독해와작문</t>
  </si>
  <si>
    <t>영어회화</t>
  </si>
  <si>
    <t>한국지리</t>
  </si>
  <si>
    <t>지리</t>
  </si>
  <si>
    <t>동아시아사</t>
  </si>
  <si>
    <t>정치와법</t>
  </si>
  <si>
    <t>일반사회</t>
  </si>
  <si>
    <t>윤리와사상</t>
  </si>
  <si>
    <t>윤리</t>
  </si>
  <si>
    <t>물리학II</t>
  </si>
  <si>
    <t>화학II</t>
  </si>
  <si>
    <t>생명과학II</t>
  </si>
  <si>
    <t>지구과학II</t>
  </si>
  <si>
    <t>세계문제와미래사회</t>
  </si>
  <si>
    <t>여행지리</t>
  </si>
  <si>
    <t>생활과과학</t>
  </si>
  <si>
    <t>마케팅과광고</t>
  </si>
  <si>
    <t>체육전공실기기초</t>
  </si>
  <si>
    <t>미디어콘텐츠일반</t>
  </si>
  <si>
    <t>음악감상과비평</t>
  </si>
  <si>
    <t>미술감상과비평</t>
  </si>
  <si>
    <t>철학</t>
  </si>
  <si>
    <t>교양</t>
  </si>
  <si>
    <t>논리학</t>
  </si>
  <si>
    <t>심리학</t>
  </si>
  <si>
    <t>교육학</t>
  </si>
  <si>
    <t>종교학</t>
  </si>
  <si>
    <t>환경</t>
  </si>
  <si>
    <t>실용경제</t>
  </si>
  <si>
    <t>논술</t>
  </si>
  <si>
    <t>학기</t>
    <phoneticPr fontId="2" type="noConversion"/>
  </si>
  <si>
    <t>명렬표</t>
    <phoneticPr fontId="2" type="noConversion"/>
  </si>
  <si>
    <t>필수이수학점</t>
    <phoneticPr fontId="2" type="noConversion"/>
  </si>
  <si>
    <t>이수학점</t>
    <phoneticPr fontId="2" type="noConversion"/>
  </si>
  <si>
    <t xml:space="preserve">       교과군별 이수학점 현황</t>
    <phoneticPr fontId="2" type="noConversion"/>
  </si>
  <si>
    <t xml:space="preserve">       개인별 과목 이수 현황</t>
    <phoneticPr fontId="2" type="noConversion"/>
  </si>
  <si>
    <t xml:space="preserve">       교과군별 이수학점 통계</t>
    <phoneticPr fontId="2" type="noConversion"/>
  </si>
  <si>
    <t>3선택1</t>
    <phoneticPr fontId="2" type="noConversion"/>
  </si>
  <si>
    <t>3선택2</t>
  </si>
  <si>
    <t>3선택3</t>
  </si>
  <si>
    <t>3선택4</t>
  </si>
  <si>
    <t>3선택5</t>
  </si>
  <si>
    <t>3선택6</t>
  </si>
  <si>
    <t>3선택7</t>
  </si>
  <si>
    <t>3선택8</t>
  </si>
  <si>
    <t>3선택9</t>
  </si>
  <si>
    <t>3선택10</t>
  </si>
  <si>
    <t>3선택11</t>
  </si>
  <si>
    <t>3선택12</t>
  </si>
  <si>
    <t>공동1</t>
    <phoneticPr fontId="2" type="noConversion"/>
  </si>
  <si>
    <t>공동2</t>
  </si>
  <si>
    <t>공동3</t>
  </si>
  <si>
    <t>공동4</t>
  </si>
  <si>
    <t>공동5</t>
  </si>
  <si>
    <t>공동6</t>
  </si>
  <si>
    <t>2선택1</t>
    <phoneticPr fontId="2" type="noConversion"/>
  </si>
  <si>
    <t>2선택2</t>
  </si>
  <si>
    <t>2선택3</t>
  </si>
  <si>
    <t>2선택4</t>
  </si>
  <si>
    <t>2선택5</t>
  </si>
  <si>
    <t>2선택6</t>
  </si>
  <si>
    <t>언어와매체</t>
    <phoneticPr fontId="2" type="noConversion"/>
  </si>
  <si>
    <t>화법과작문</t>
    <phoneticPr fontId="2" type="noConversion"/>
  </si>
  <si>
    <t>확률과통계</t>
    <phoneticPr fontId="2" type="noConversion"/>
  </si>
  <si>
    <t>미적분</t>
    <phoneticPr fontId="2" type="noConversion"/>
  </si>
  <si>
    <t>영어독해와작문</t>
    <phoneticPr fontId="2" type="noConversion"/>
  </si>
  <si>
    <t>영어회화</t>
    <phoneticPr fontId="2" type="noConversion"/>
  </si>
  <si>
    <t>한국지리</t>
    <phoneticPr fontId="2" type="noConversion"/>
  </si>
  <si>
    <t>동아시아사</t>
    <phoneticPr fontId="2" type="noConversion"/>
  </si>
  <si>
    <t>정치와법</t>
    <phoneticPr fontId="2" type="noConversion"/>
  </si>
  <si>
    <t>윤리와사상</t>
    <phoneticPr fontId="2" type="noConversion"/>
  </si>
  <si>
    <t>물리학Ⅱ</t>
  </si>
  <si>
    <t>화학Ⅱ</t>
  </si>
  <si>
    <t>생명과학Ⅱ</t>
  </si>
  <si>
    <t>지구과학Ⅱ</t>
  </si>
  <si>
    <t>세계문제와 미래사회</t>
  </si>
  <si>
    <t>생활과 과학</t>
  </si>
  <si>
    <t>마케팅과 광고</t>
  </si>
  <si>
    <t>음악감상과 비평</t>
  </si>
  <si>
    <t>미술감상과 비평</t>
  </si>
  <si>
    <t>교육학</t>
    <phoneticPr fontId="2" type="noConversion"/>
  </si>
  <si>
    <t>심리학</t>
    <phoneticPr fontId="2" type="noConversion"/>
  </si>
  <si>
    <t>실용경제</t>
    <phoneticPr fontId="2" type="noConversion"/>
  </si>
  <si>
    <t>제1선택군 (택8)</t>
    <phoneticPr fontId="2" type="noConversion"/>
  </si>
  <si>
    <t>제2선택군 (택1)</t>
    <phoneticPr fontId="2" type="noConversion"/>
  </si>
  <si>
    <t>제3선택군 (택1)</t>
    <phoneticPr fontId="2" type="noConversion"/>
  </si>
  <si>
    <t>제4선택군(택2)</t>
    <phoneticPr fontId="2" type="noConversion"/>
  </si>
  <si>
    <t>선택수</t>
    <phoneticPr fontId="2" type="noConversion"/>
  </si>
  <si>
    <t>학년</t>
    <phoneticPr fontId="2" type="noConversion"/>
  </si>
  <si>
    <t>반</t>
    <phoneticPr fontId="2" type="noConversion"/>
  </si>
  <si>
    <t>학년+반</t>
    <phoneticPr fontId="2" type="noConversion"/>
  </si>
  <si>
    <t>101</t>
  </si>
  <si>
    <t>102</t>
  </si>
  <si>
    <t>103</t>
  </si>
  <si>
    <t>104</t>
  </si>
  <si>
    <t>105</t>
  </si>
  <si>
    <t>201</t>
  </si>
  <si>
    <t>202</t>
  </si>
  <si>
    <t>203</t>
  </si>
  <si>
    <t>204</t>
  </si>
  <si>
    <t>205</t>
  </si>
  <si>
    <t>학생명단</t>
    <phoneticPr fontId="2" type="noConversion"/>
  </si>
  <si>
    <t>←학년과 반을 입력해주세요</t>
    <phoneticPr fontId="2" type="noConversion"/>
  </si>
  <si>
    <t>환경</t>
    <phoneticPr fontId="2" type="noConversion"/>
  </si>
  <si>
    <t>논술</t>
    <phoneticPr fontId="2" type="noConversion"/>
  </si>
  <si>
    <t>철학</t>
    <phoneticPr fontId="2" type="noConversion"/>
  </si>
  <si>
    <t>논리학</t>
    <phoneticPr fontId="2" type="noConversion"/>
  </si>
  <si>
    <t>종교학</t>
    <phoneticPr fontId="2" type="noConversion"/>
  </si>
  <si>
    <t>학생이 선택한 과목에 '1'외의 숫자를 입력하면 체크박스로 바뀌고, 0을 입력하면 다시 공란으로 바뀝니다.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</si>
</sst>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☑\️;;\_xd83d_\_xdd32_"/>
  </numFmts>
  <fonts count="1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2D2FF"/>
        <bgColor indexed="64"/>
      </patternFill>
    </fill>
    <fill>
      <patternFill patternType="solid">
        <fgColor rgb="FFD5ECFF"/>
        <bgColor indexed="64"/>
      </patternFill>
    </fill>
    <fill>
      <patternFill patternType="solid">
        <fgColor rgb="FFDDF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DB4DB"/>
        <bgColor indexed="64"/>
      </patternFill>
    </fill>
    <fill>
      <patternFill patternType="solid">
        <fgColor rgb="FFFFC8DD"/>
        <bgColor indexed="64"/>
      </patternFill>
    </fill>
    <fill>
      <patternFill patternType="solid">
        <fgColor rgb="FFFFAFCC"/>
        <bgColor indexed="64"/>
      </patternFill>
    </fill>
    <fill>
      <patternFill patternType="solid">
        <fgColor rgb="FFBDE0FE"/>
        <bgColor indexed="64"/>
      </patternFill>
    </fill>
    <fill>
      <patternFill patternType="solid">
        <fgColor rgb="FFFFEBF3"/>
        <bgColor indexed="64"/>
      </patternFill>
    </fill>
    <fill>
      <patternFill patternType="solid">
        <fgColor rgb="FFFFE5EE"/>
        <bgColor indexed="64"/>
      </patternFill>
    </fill>
    <fill>
      <patternFill patternType="solid">
        <fgColor rgb="FFE7F4FF"/>
        <bgColor indexed="64"/>
      </patternFill>
    </fill>
    <fill>
      <patternFill patternType="solid">
        <fgColor rgb="FFDDEFFF"/>
        <bgColor indexed="64"/>
      </patternFill>
    </fill>
    <fill>
      <patternFill patternType="solid">
        <fgColor rgb="FFF0D9FF"/>
        <bgColor indexed="64"/>
      </patternFill>
    </fill>
    <fill>
      <patternFill patternType="solid">
        <fgColor rgb="FFF9EFFF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D5ECFF"/>
      </left>
      <right/>
      <top style="thin">
        <color rgb="FFD5ECFF"/>
      </top>
      <bottom/>
      <diagonal/>
    </border>
    <border>
      <left/>
      <right/>
      <top style="thin">
        <color rgb="FFD5ECFF"/>
      </top>
      <bottom/>
      <diagonal/>
    </border>
    <border>
      <left/>
      <right style="thin">
        <color rgb="FFD5ECFF"/>
      </right>
      <top style="thin">
        <color rgb="FFD5ECFF"/>
      </top>
      <bottom/>
      <diagonal/>
    </border>
    <border>
      <left style="thin">
        <color rgb="FFD5ECFF"/>
      </left>
      <right/>
      <top/>
      <bottom/>
      <diagonal/>
    </border>
    <border>
      <left/>
      <right style="thin">
        <color rgb="FFD5ECFF"/>
      </right>
      <top/>
      <bottom/>
      <diagonal/>
    </border>
    <border>
      <left style="thin">
        <color rgb="FFD5ECFF"/>
      </left>
      <right/>
      <top style="thin">
        <color rgb="FFD5ECFF"/>
      </top>
      <bottom style="thin">
        <color rgb="FFD5ECFF"/>
      </bottom>
      <diagonal/>
    </border>
    <border>
      <left/>
      <right/>
      <top style="thin">
        <color rgb="FFD5ECFF"/>
      </top>
      <bottom style="thin">
        <color rgb="FFD5ECFF"/>
      </bottom>
      <diagonal/>
    </border>
    <border>
      <left/>
      <right style="thin">
        <color rgb="FFD5ECFF"/>
      </right>
      <top style="thin">
        <color rgb="FFD5ECFF"/>
      </top>
      <bottom style="thin">
        <color rgb="FFD5ECFF"/>
      </bottom>
      <diagonal/>
    </border>
    <border>
      <left style="thin">
        <color rgb="FFCDB4DB"/>
      </left>
      <right/>
      <top style="thin">
        <color rgb="FFCDB4DB"/>
      </top>
      <bottom style="thin">
        <color rgb="FFCDB4DB"/>
      </bottom>
      <diagonal/>
    </border>
    <border>
      <left/>
      <right/>
      <top style="thin">
        <color rgb="FFCDB4DB"/>
      </top>
      <bottom style="thin">
        <color rgb="FFCDB4DB"/>
      </bottom>
      <diagonal/>
    </border>
    <border>
      <left/>
      <right style="thin">
        <color rgb="FFCDB4DB"/>
      </right>
      <top style="thin">
        <color rgb="FFCDB4DB"/>
      </top>
      <bottom style="thin">
        <color rgb="FFCDB4DB"/>
      </bottom>
      <diagonal/>
    </border>
    <border>
      <left style="medium">
        <color rgb="FFF0D9FF"/>
      </left>
      <right/>
      <top style="medium">
        <color rgb="FFF0D9FF"/>
      </top>
      <bottom style="medium">
        <color rgb="FFF0D9FF"/>
      </bottom>
      <diagonal/>
    </border>
    <border>
      <left/>
      <right/>
      <top style="medium">
        <color rgb="FFF0D9FF"/>
      </top>
      <bottom style="medium">
        <color rgb="FFF0D9FF"/>
      </bottom>
      <diagonal/>
    </border>
    <border>
      <left/>
      <right style="medium">
        <color rgb="FFF0D9FF"/>
      </right>
      <top style="medium">
        <color rgb="FFF0D9FF"/>
      </top>
      <bottom style="medium">
        <color rgb="FFF0D9FF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53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 shrinkToFit="1"/>
      <protection locked="0"/>
    </xf>
    <xf numFmtId="0" fontId="1" fillId="2" borderId="2" xfId="0" applyFont="1" applyFill="1" applyBorder="1" applyAlignment="1" applyProtection="1">
      <alignment horizontal="center" vertical="center" shrinkToFit="1"/>
      <protection locked="0"/>
    </xf>
    <xf numFmtId="0" fontId="1" fillId="2" borderId="3" xfId="0" applyFont="1" applyFill="1" applyBorder="1" applyAlignment="1" applyProtection="1">
      <alignment horizontal="center" vertical="center" shrinkToFit="1"/>
      <protection locked="0"/>
    </xf>
    <xf numFmtId="0" fontId="1" fillId="2" borderId="5" xfId="0" applyFont="1" applyFill="1" applyBorder="1" applyAlignment="1" applyProtection="1">
      <alignment horizontal="center" vertical="center" shrinkToFit="1"/>
      <protection locked="0"/>
    </xf>
    <xf numFmtId="0" fontId="0" fillId="0" borderId="6" xfId="0" applyBorder="1" applyAlignment="1" applyProtection="1">
      <alignment horizontal="center" vertical="center" shrinkToFit="1"/>
      <protection locked="0"/>
    </xf>
    <xf numFmtId="0" fontId="0" fillId="0" borderId="7" xfId="0" applyBorder="1" applyAlignment="1" applyProtection="1">
      <alignment horizontal="center" vertical="center" shrinkToFit="1"/>
      <protection locked="0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11" xfId="0" applyBorder="1" applyAlignment="1" applyProtection="1">
      <alignment horizontal="center" vertical="center" shrinkToFit="1"/>
      <protection locked="0"/>
    </xf>
    <xf numFmtId="0" fontId="0" fillId="0" borderId="12" xfId="0" applyBorder="1" applyAlignment="1" applyProtection="1">
      <alignment horizontal="center" vertical="center" shrinkToFit="1"/>
      <protection locked="0"/>
    </xf>
    <xf numFmtId="0" fontId="0" fillId="0" borderId="13" xfId="0" applyBorder="1" applyAlignment="1" applyProtection="1">
      <alignment horizontal="center" vertical="center" shrinkToFit="1"/>
      <protection locked="0"/>
    </xf>
    <xf numFmtId="0" fontId="0" fillId="0" borderId="14" xfId="0" applyBorder="1" applyAlignment="1" applyProtection="1">
      <alignment horizontal="center" vertical="center" shrinkToFit="1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/>
      <protection locked="0"/>
    </xf>
    <xf numFmtId="0" fontId="6" fillId="0" borderId="14" xfId="1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0" xfId="0" applyFont="1">
      <alignment vertical="center"/>
    </xf>
    <xf numFmtId="0" fontId="4" fillId="0" borderId="6" xfId="0" applyFont="1" applyBorder="1" applyAlignment="1" applyProtection="1">
      <alignment horizontal="center" vertical="center" shrinkToFit="1"/>
      <protection locked="0"/>
    </xf>
    <xf numFmtId="0" fontId="4" fillId="0" borderId="22" xfId="0" applyFont="1" applyBorder="1" applyAlignment="1" applyProtection="1">
      <alignment horizontal="center" vertical="center" shrinkToFit="1"/>
      <protection locked="0"/>
    </xf>
    <xf numFmtId="0" fontId="4" fillId="0" borderId="23" xfId="0" applyFont="1" applyBorder="1" applyAlignment="1" applyProtection="1">
      <alignment horizontal="center" vertical="center" shrinkToFit="1"/>
      <protection locked="0"/>
    </xf>
    <xf numFmtId="0" fontId="4" fillId="0" borderId="11" xfId="0" applyFont="1" applyBorder="1" applyAlignment="1" applyProtection="1">
      <alignment horizontal="center" vertical="center" shrinkToFit="1"/>
      <protection locked="0"/>
    </xf>
    <xf numFmtId="0" fontId="4" fillId="0" borderId="14" xfId="0" applyFont="1" applyBorder="1" applyAlignment="1" applyProtection="1">
      <alignment horizontal="center" vertical="center" shrinkToFit="1"/>
      <protection locked="0"/>
    </xf>
    <xf numFmtId="0" fontId="4" fillId="0" borderId="24" xfId="0" applyFont="1" applyBorder="1" applyAlignment="1" applyProtection="1">
      <alignment horizontal="center" vertical="center" shrinkToFit="1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 shrinkToFit="1"/>
      <protection locked="0"/>
    </xf>
    <xf numFmtId="0" fontId="0" fillId="0" borderId="15" xfId="0" applyBorder="1" applyAlignment="1" applyProtection="1">
      <alignment horizontal="center" vertical="center" shrinkToFit="1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 shrinkToFit="1"/>
      <protection locked="0"/>
    </xf>
    <xf numFmtId="0" fontId="7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  <xf numFmtId="0" fontId="9" fillId="0" borderId="0" xfId="0" applyFont="1">
      <alignment vertical="center"/>
    </xf>
    <xf numFmtId="0" fontId="8" fillId="0" borderId="33" xfId="0" applyFont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/>
      <protection locked="0"/>
    </xf>
    <xf numFmtId="0" fontId="10" fillId="0" borderId="26" xfId="0" applyFont="1" applyBorder="1" applyAlignment="1" applyProtection="1">
      <alignment horizontal="center" vertical="center"/>
      <protection locked="0"/>
    </xf>
    <xf numFmtId="0" fontId="10" fillId="0" borderId="27" xfId="0" applyFont="1" applyBorder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24" xfId="0" applyFont="1" applyBorder="1" applyAlignment="1" applyProtection="1">
      <alignment horizontal="center" vertical="center"/>
      <protection locked="0"/>
    </xf>
    <xf numFmtId="0" fontId="9" fillId="0" borderId="34" xfId="0" applyFont="1" applyBorder="1" applyAlignment="1" applyProtection="1">
      <alignment horizontal="center" vertical="center"/>
      <protection locked="0"/>
    </xf>
    <xf numFmtId="0" fontId="9" fillId="0" borderId="24" xfId="0" applyFont="1" applyBorder="1" applyProtection="1">
      <alignment vertical="center"/>
      <protection locked="0"/>
    </xf>
    <xf numFmtId="0" fontId="9" fillId="0" borderId="25" xfId="0" applyFont="1" applyBorder="1" applyAlignment="1" applyProtection="1">
      <alignment horizontal="center" vertical="center"/>
      <protection locked="0"/>
    </xf>
    <xf numFmtId="0" fontId="9" fillId="0" borderId="26" xfId="0" applyFont="1" applyBorder="1" applyAlignment="1" applyProtection="1">
      <alignment horizontal="center" vertical="center"/>
      <protection locked="0"/>
    </xf>
    <xf numFmtId="0" fontId="9" fillId="0" borderId="40" xfId="0" applyFont="1" applyBorder="1" applyAlignment="1" applyProtection="1">
      <alignment horizontal="center" vertical="center"/>
      <protection locked="0"/>
    </xf>
    <xf numFmtId="0" fontId="9" fillId="0" borderId="41" xfId="0" applyFont="1" applyBorder="1" applyAlignment="1" applyProtection="1">
      <alignment horizontal="center" vertical="center"/>
      <protection locked="0"/>
    </xf>
    <xf numFmtId="0" fontId="9" fillId="0" borderId="42" xfId="0" applyFont="1" applyBorder="1" applyAlignment="1" applyProtection="1">
      <alignment horizontal="center" vertical="center"/>
      <protection locked="0"/>
    </xf>
    <xf numFmtId="0" fontId="9" fillId="0" borderId="43" xfId="0" applyFont="1" applyBorder="1" applyAlignment="1" applyProtection="1">
      <alignment horizontal="center" vertical="center"/>
      <protection locked="0"/>
    </xf>
    <xf numFmtId="0" fontId="9" fillId="0" borderId="43" xfId="0" applyFont="1" applyBorder="1" applyProtection="1">
      <alignment vertical="center"/>
      <protection locked="0"/>
    </xf>
    <xf numFmtId="0" fontId="1" fillId="0" borderId="47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" fillId="7" borderId="49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8" borderId="50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54" xfId="0" applyBorder="1">
      <alignment vertical="center"/>
    </xf>
    <xf numFmtId="0" fontId="0" fillId="0" borderId="55" xfId="0" applyBorder="1">
      <alignment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10" borderId="51" xfId="0" applyFill="1" applyBorder="1" applyAlignment="1">
      <alignment horizontal="center" vertical="center"/>
    </xf>
    <xf numFmtId="0" fontId="0" fillId="10" borderId="52" xfId="0" applyFill="1" applyBorder="1" applyAlignment="1">
      <alignment horizontal="center" vertical="center"/>
    </xf>
    <xf numFmtId="0" fontId="0" fillId="10" borderId="53" xfId="0" applyFill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10" borderId="56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1" borderId="56" xfId="0" applyFill="1" applyBorder="1" applyAlignment="1">
      <alignment horizontal="center" vertical="center"/>
    </xf>
    <xf numFmtId="0" fontId="0" fillId="11" borderId="57" xfId="0" applyFill="1" applyBorder="1" applyAlignment="1">
      <alignment horizontal="center" vertical="center"/>
    </xf>
    <xf numFmtId="0" fontId="11" fillId="0" borderId="0" xfId="0" applyFont="1">
      <alignment vertical="center"/>
    </xf>
    <xf numFmtId="0" fontId="0" fillId="12" borderId="0" xfId="0" applyFill="1">
      <alignment vertical="center"/>
    </xf>
    <xf numFmtId="0" fontId="0" fillId="0" borderId="60" xfId="0" applyBorder="1" applyAlignment="1">
      <alignment horizontal="center" vertical="center"/>
    </xf>
    <xf numFmtId="0" fontId="0" fillId="13" borderId="59" xfId="0" applyFill="1" applyBorder="1" applyAlignment="1">
      <alignment horizontal="center" vertical="center"/>
    </xf>
    <xf numFmtId="0" fontId="0" fillId="13" borderId="60" xfId="0" applyFill="1" applyBorder="1" applyAlignment="1">
      <alignment horizontal="center" vertical="center"/>
    </xf>
    <xf numFmtId="0" fontId="0" fillId="13" borderId="61" xfId="0" applyFill="1" applyBorder="1" applyAlignment="1">
      <alignment horizontal="center" vertical="center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Border="1">
      <alignment vertical="center"/>
    </xf>
    <xf numFmtId="0" fontId="0" fillId="0" borderId="13" xfId="0" applyBorder="1">
      <alignment vertical="center"/>
    </xf>
    <xf numFmtId="0" fontId="0" fillId="0" borderId="12" xfId="0" applyBorder="1" applyAlignment="1">
      <alignment horizontal="center" vertical="center"/>
    </xf>
    <xf numFmtId="0" fontId="9" fillId="14" borderId="0" xfId="0" applyFont="1" applyFill="1" applyAlignment="1">
      <alignment horizontal="center" vertical="center" shrinkToFit="1"/>
    </xf>
    <xf numFmtId="0" fontId="9" fillId="15" borderId="0" xfId="0" applyFont="1" applyFill="1" applyAlignment="1">
      <alignment horizontal="center" vertical="center" shrinkToFit="1"/>
    </xf>
    <xf numFmtId="0" fontId="9" fillId="16" borderId="0" xfId="0" applyFont="1" applyFill="1" applyAlignment="1">
      <alignment horizontal="center" vertical="center" shrinkToFit="1"/>
    </xf>
    <xf numFmtId="0" fontId="9" fillId="9" borderId="0" xfId="0" applyFont="1" applyFill="1" applyAlignment="1">
      <alignment horizontal="center" vertical="center" shrinkToFit="1"/>
    </xf>
    <xf numFmtId="0" fontId="3" fillId="9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12" fillId="18" borderId="0" xfId="0" applyFont="1" applyFill="1" applyAlignment="1">
      <alignment horizontal="center" vertical="center"/>
    </xf>
    <xf numFmtId="0" fontId="12" fillId="19" borderId="0" xfId="0" applyFont="1" applyFill="1" applyAlignment="1">
      <alignment horizontal="center" vertical="center"/>
    </xf>
    <xf numFmtId="0" fontId="12" fillId="20" borderId="0" xfId="0" applyFont="1" applyFill="1" applyAlignment="1">
      <alignment horizontal="center" vertical="center"/>
    </xf>
    <xf numFmtId="176" fontId="12" fillId="17" borderId="0" xfId="0" applyNumberFormat="1" applyFont="1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176" fontId="12" fillId="18" borderId="0" xfId="0" applyNumberFormat="1" applyFont="1" applyFill="1" applyAlignment="1">
      <alignment horizontal="center" vertical="center"/>
    </xf>
    <xf numFmtId="176" fontId="12" fillId="19" borderId="0" xfId="0" applyNumberFormat="1" applyFont="1" applyFill="1" applyAlignment="1">
      <alignment horizontal="center" vertical="center"/>
    </xf>
    <xf numFmtId="176" fontId="12" fillId="20" borderId="0" xfId="0" applyNumberFormat="1" applyFont="1" applyFill="1" applyAlignment="1">
      <alignment horizontal="center" vertical="center"/>
    </xf>
    <xf numFmtId="0" fontId="12" fillId="21" borderId="0" xfId="0" applyFont="1" applyFill="1" applyAlignment="1">
      <alignment horizontal="center" vertical="center"/>
    </xf>
    <xf numFmtId="0" fontId="0" fillId="21" borderId="62" xfId="0" applyFill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21" borderId="63" xfId="0" applyFont="1" applyFill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0" fillId="22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3" borderId="28" xfId="0" applyFont="1" applyFill="1" applyBorder="1" applyAlignment="1" applyProtection="1">
      <alignment horizontal="center" vertical="center"/>
      <protection hidden="1"/>
    </xf>
    <xf numFmtId="0" fontId="7" fillId="3" borderId="29" xfId="0" applyFont="1" applyFill="1" applyBorder="1" applyAlignment="1" applyProtection="1">
      <alignment horizontal="center" vertical="center"/>
      <protection hidden="1"/>
    </xf>
    <xf numFmtId="0" fontId="7" fillId="3" borderId="30" xfId="0" applyFont="1" applyFill="1" applyBorder="1" applyAlignment="1" applyProtection="1">
      <alignment horizontal="center" vertical="center"/>
      <protection hidden="1"/>
    </xf>
    <xf numFmtId="0" fontId="1" fillId="3" borderId="28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 wrapText="1"/>
    </xf>
    <xf numFmtId="0" fontId="0" fillId="6" borderId="36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39" xfId="0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0" fillId="6" borderId="45" xfId="0" applyFill="1" applyBorder="1" applyAlignment="1">
      <alignment horizontal="center" vertical="center"/>
    </xf>
    <xf numFmtId="0" fontId="0" fillId="6" borderId="46" xfId="0" applyFill="1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</cellXfs>
  <cellStyles count="2">
    <cellStyle name="표준" xfId="0" builtinId="0"/>
    <cellStyle name="표준 2" xfId="1" xr:uid="{06DA2188-35B5-4DAB-8D8B-89ADF737C914}"/>
  </cellStyles>
  <dxfs count="37"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FE1EC"/>
        </patternFill>
      </fill>
    </dxf>
    <dxf>
      <fill>
        <patternFill>
          <bgColor rgb="FFF3FAFF"/>
        </patternFill>
      </fill>
    </dxf>
    <dxf>
      <fill>
        <patternFill>
          <bgColor rgb="FFE5F3FF"/>
        </patternFill>
      </fill>
    </dxf>
    <dxf>
      <fill>
        <patternFill>
          <bgColor rgb="FFEEE5F3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0D9FF"/>
        </patternFill>
      </fill>
    </dxf>
    <dxf>
      <font>
        <color rgb="FFBF62D8"/>
      </font>
    </dxf>
    <dxf>
      <font>
        <color rgb="FFBF62D8"/>
      </font>
    </dxf>
    <dxf>
      <fill>
        <patternFill>
          <bgColor rgb="FFF0D9FF"/>
        </patternFill>
      </fill>
    </dxf>
    <dxf>
      <font>
        <color rgb="FFBF62D8"/>
      </font>
    </dxf>
    <dxf>
      <font>
        <color rgb="FFBF62D8"/>
      </font>
    </dxf>
    <dxf>
      <fill>
        <patternFill>
          <bgColor rgb="FFF0D9FF"/>
        </patternFill>
      </fill>
    </dxf>
    <dxf>
      <font>
        <color rgb="FFBF62D8"/>
      </font>
    </dxf>
    <dxf>
      <font>
        <color rgb="FFBF62D8"/>
      </font>
    </dxf>
    <dxf>
      <font>
        <color auto="1"/>
      </font>
      <fill>
        <patternFill>
          <bgColor rgb="FFF0D9FF"/>
        </patternFill>
      </fill>
    </dxf>
    <dxf>
      <font>
        <b val="0"/>
        <i val="0"/>
        <color rgb="FFBF62D8"/>
      </font>
    </dxf>
    <dxf>
      <font>
        <b val="0"/>
        <i val="0"/>
        <color rgb="FFBF62D8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A2D2FF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9EFFF"/>
      <color rgb="FFF0D9FF"/>
      <color rgb="FFDDCCE6"/>
      <color rgb="FFBF62D8"/>
      <color rgb="FFF0DAFF"/>
      <color rgb="FFFF89B3"/>
      <color rgb="FFA2D2FF"/>
      <color rgb="FFFFAFCC"/>
      <color rgb="FFDDEFFF"/>
      <color rgb="FFE7F4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672353</xdr:colOff>
      <xdr:row>2</xdr:row>
      <xdr:rowOff>369795</xdr:rowOff>
    </xdr:from>
    <xdr:to>
      <xdr:col>1</xdr:col>
      <xdr:colOff>504264</xdr:colOff>
      <xdr:row>4</xdr:row>
      <xdr:rowOff>33618</xdr:rowOff>
    </xdr:to>
    <xdr:pic>
      <xdr:nvPicPr>
        <xdr:cNvPr id="3" name="그래픽 2" descr="학사모">
          <a:extLst>
            <a:ext uri="{FF2B5EF4-FFF2-40B4-BE49-F238E27FC236}">
              <a16:creationId xmlns:a16="http://schemas.microsoft.com/office/drawing/2014/main" id="{02DDA554-DB40-46DD-BE11-5508A11AC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72353" y="795619"/>
          <a:ext cx="515470" cy="515470"/>
        </a:xfrm>
        <a:prstGeom prst="rect">
          <a:avLst/>
        </a:prstGeom>
      </xdr:spPr>
    </xdr:pic>
    <xdr:clientData/>
  </xdr:twoCellAnchor>
  <xdr:twoCellAnchor editAs="oneCell">
    <xdr:from>
      <xdr:col>9</xdr:col>
      <xdr:colOff>151280</xdr:colOff>
      <xdr:row>2</xdr:row>
      <xdr:rowOff>392206</xdr:rowOff>
    </xdr:from>
    <xdr:to>
      <xdr:col>10</xdr:col>
      <xdr:colOff>453840</xdr:colOff>
      <xdr:row>4</xdr:row>
      <xdr:rowOff>11207</xdr:rowOff>
    </xdr:to>
    <xdr:pic>
      <xdr:nvPicPr>
        <xdr:cNvPr id="5" name="그래픽 4" descr="원형 차트가 있는 프레젠테이션">
          <a:extLst>
            <a:ext uri="{FF2B5EF4-FFF2-40B4-BE49-F238E27FC236}">
              <a16:creationId xmlns:a16="http://schemas.microsoft.com/office/drawing/2014/main" id="{39889CE1-B8B4-4714-9420-611B3102AF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6426574" y="818030"/>
          <a:ext cx="470648" cy="470648"/>
        </a:xfrm>
        <a:prstGeom prst="rect">
          <a:avLst/>
        </a:prstGeom>
      </xdr:spPr>
    </xdr:pic>
    <xdr:clientData/>
  </xdr:twoCellAnchor>
  <xdr:twoCellAnchor editAs="oneCell">
    <xdr:from>
      <xdr:col>10</xdr:col>
      <xdr:colOff>11206</xdr:colOff>
      <xdr:row>33</xdr:row>
      <xdr:rowOff>89647</xdr:rowOff>
    </xdr:from>
    <xdr:to>
      <xdr:col>10</xdr:col>
      <xdr:colOff>470648</xdr:colOff>
      <xdr:row>35</xdr:row>
      <xdr:rowOff>1</xdr:rowOff>
    </xdr:to>
    <xdr:pic>
      <xdr:nvPicPr>
        <xdr:cNvPr id="8" name="그래픽 7" descr="가로 막대형 차트 RTL">
          <a:extLst>
            <a:ext uri="{FF2B5EF4-FFF2-40B4-BE49-F238E27FC236}">
              <a16:creationId xmlns:a16="http://schemas.microsoft.com/office/drawing/2014/main" id="{FFFCB226-7A09-4B01-ABB9-EC9029213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454588" y="7227794"/>
          <a:ext cx="459442" cy="45944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wner\Desktop\&#44368;&#50977;&#44284;&#51221;&#48512;\2024%20&#54617;&#49373;%20&#49440;&#53469;&#44284;&#47785;\1.%20&#49440;&#53469;&#44284;&#47785;%20&#54617;&#51216;%20&#44228;&#49328;&#44592;\&#48537;&#51076;%202.%202024&#54617;&#45380;&#46020;%20&#49440;&#53469;&#44284;&#47785;&#51312;&#49324;-&#49884;&#49688;&#48516;&#49437;&#54364;(&#49444;&#50501;&#44256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명렬표(입력)"/>
      <sheetName val="Sheet1"/>
      <sheetName val="학교지정과목(입력)"/>
      <sheetName val="학생선택과목(입력)"/>
      <sheetName val="2학년 선택과목(현 2학년 선택결과)(입력)"/>
      <sheetName val="1학년&gt;2학년 선택과목(입력)"/>
      <sheetName val="시수분석표(DATA)"/>
      <sheetName val="시수분석표"/>
      <sheetName val="2학년&gt;3학년 선택과목(입력)"/>
      <sheetName val="학교 밖 교육과정1학년(입력)"/>
      <sheetName val="학교 밖 교육과정2학년(입력)"/>
      <sheetName val="1학년 검증"/>
      <sheetName val="2학년 검증"/>
      <sheetName val="1학년 개별 교육과정"/>
      <sheetName val="2학년 개별 교육과정"/>
      <sheetName val="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G4">
            <v>2024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7A9D96-6452-4A96-BE68-80227EE00559}" name="표1" displayName="표1" ref="B6:H49" totalsRowShown="0" headerRowDxfId="36">
  <sortState xmlns:xlrd2="http://schemas.microsoft.com/office/spreadsheetml/2017/richdata2" ref="B7:H49">
    <sortCondition ref="C7"/>
  </sortState>
  <tableColumns count="7">
    <tableColumn id="1" xr3:uid="{04FF4D27-FE34-41A9-8DCD-CA7D679ADA7A}" name="분류" dataDxfId="35"/>
    <tableColumn id="2" xr3:uid="{E4FB0865-FA76-4FC2-B32F-7D59BD897F50}" name="학년" dataDxfId="34">
      <calculatedColumnFormula>IFERROR(INDEX(교과DATA!$H$2:$H$67,MATCH(표1[[#This Row],[과목명]],교과DATA!$C$2:$C$67,0)),"")</calculatedColumnFormula>
    </tableColumn>
    <tableColumn id="3" xr3:uid="{C742FC7B-47A2-4786-9ABD-AAA245C173C1}" name="과목명" dataDxfId="33"/>
    <tableColumn id="8" xr3:uid="{905EE769-CBCF-432E-BB7A-AAE0EF0C6A49}" name="구분" dataDxfId="32">
      <calculatedColumnFormula>IFERROR(INDEX(교과DATA!$F$2:$F$67,MATCH(표1[[#This Row],[과목명]],교과DATA!$C$2:$C$67,0)),"")</calculatedColumnFormula>
    </tableColumn>
    <tableColumn id="4" xr3:uid="{B1860B42-B4D6-418D-9A2E-1B49F77BD8C8}" name="교과군" dataDxfId="31">
      <calculatedColumnFormula>IFERROR(INDEX(교과DATA!$E$2:$E$67,MATCH(표1[[#This Row],[과목명]],교과DATA!$C$2:$C$67,0)),"")</calculatedColumnFormula>
    </tableColumn>
    <tableColumn id="5" xr3:uid="{4C80E788-63D2-4400-A38D-15B5A0837B97}" name="학점" dataDxfId="30">
      <calculatedColumnFormula>IFERROR(INDEX(교과DATA!$G$2:$G$67,MATCH(표1[[#This Row],[과목명]],교과DATA!$C$2:$C$67,0)),"")</calculatedColumnFormula>
    </tableColumn>
    <tableColumn id="6" xr3:uid="{9D96EB87-0BB3-460D-8ED7-5EAB5E6CBA23}" name="학기" dataDxfId="29">
      <calculatedColumnFormula>IFERROR(INDEX(교과DATA!$I$2:$I$67,MATCH(표1[[#This Row],[과목명]],교과DATA!$C$2:$C$67,0)),"")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6E8DF-2290-4F3F-83FA-056E23E94C90}">
  <sheetPr codeName="Sheet3"/>
  <dimension ref="A1:AD200"/>
  <sheetViews>
    <sheetView showGridLines="0" topLeftCell="B1" workbookViewId="0">
      <selection activeCell="T17" sqref="T17"/>
    </sheetView>
  </sheetViews>
  <sheetFormatPr defaultRowHeight="17" x14ac:dyDescent="0.45"/>
  <cols>
    <col min="1" max="1" width="9" style="14" hidden="1" customWidth="1"/>
    <col min="2" max="2" width="2.83203125" style="14" customWidth="1"/>
    <col min="3" max="3" width="11.33203125" style="14" bestFit="1" customWidth="1"/>
    <col min="4" max="4" width="8.58203125" style="14" bestFit="1" customWidth="1"/>
    <col min="5" max="5" width="5.5" bestFit="1" customWidth="1"/>
    <col min="6" max="7" width="9.25" bestFit="1" customWidth="1"/>
    <col min="8" max="8" width="9.25" customWidth="1"/>
    <col min="9" max="9" width="9.25" bestFit="1" customWidth="1"/>
    <col min="10" max="10" width="3.33203125" customWidth="1"/>
    <col min="11" max="11" width="11.33203125" style="14" bestFit="1" customWidth="1"/>
    <col min="12" max="12" width="8.58203125" style="14" bestFit="1" customWidth="1"/>
    <col min="13" max="13" width="5.5" style="14" bestFit="1" customWidth="1"/>
    <col min="14" max="17" width="9.25" style="14" bestFit="1" customWidth="1"/>
    <col min="18" max="18" width="3.08203125" customWidth="1"/>
    <col min="19" max="19" width="11.33203125" bestFit="1" customWidth="1"/>
    <col min="20" max="20" width="8.58203125" bestFit="1" customWidth="1"/>
    <col min="21" max="21" width="5.5" bestFit="1" customWidth="1"/>
    <col min="22" max="22" width="9.25" bestFit="1" customWidth="1"/>
    <col min="23" max="23" width="9.25" customWidth="1"/>
    <col min="24" max="25" width="9.25" bestFit="1" customWidth="1"/>
    <col min="26" max="26" width="4.58203125" customWidth="1"/>
    <col min="27" max="27" width="7.08203125" bestFit="1" customWidth="1"/>
    <col min="28" max="30" width="4.75" customWidth="1"/>
  </cols>
  <sheetData>
    <row r="1" spans="1:30" ht="4.5" customHeight="1" thickBot="1" x14ac:dyDescent="0.5"/>
    <row r="2" spans="1:30" ht="26.25" customHeight="1" thickBot="1" x14ac:dyDescent="0.5">
      <c r="C2" s="125" t="str">
        <f>[1]Main!G4+1&amp;"학년도 입학생 학교지정과목(입력)-현 중3, 예비1학년"</f>
        <v>2025학년도 입학생 학교지정과목(입력)-현 중3, 예비1학년</v>
      </c>
      <c r="D2" s="126"/>
      <c r="E2" s="126"/>
      <c r="F2" s="126"/>
      <c r="G2" s="126"/>
      <c r="H2" s="126"/>
      <c r="I2" s="127"/>
      <c r="K2" s="125" t="str">
        <f>[1]Main!G4&amp;"학년도 입학생 학교지정과목(입력)-1학년"</f>
        <v>2024학년도 입학생 학교지정과목(입력)-1학년</v>
      </c>
      <c r="L2" s="126"/>
      <c r="M2" s="126"/>
      <c r="N2" s="126"/>
      <c r="O2" s="126"/>
      <c r="P2" s="126"/>
      <c r="Q2" s="127"/>
      <c r="S2" s="125" t="str">
        <f>[1]Main!G4-1&amp;"학년도 입학생 학교지정과목(입력)-2학년"</f>
        <v>2023학년도 입학생 학교지정과목(입력)-2학년</v>
      </c>
      <c r="T2" s="126"/>
      <c r="U2" s="126"/>
      <c r="V2" s="126"/>
      <c r="W2" s="126"/>
      <c r="X2" s="126"/>
      <c r="Y2" s="127"/>
      <c r="AA2" s="128" t="s">
        <v>31</v>
      </c>
      <c r="AB2" s="129"/>
      <c r="AC2" s="129"/>
      <c r="AD2" s="130"/>
    </row>
    <row r="3" spans="1:30" ht="12" customHeight="1" thickBot="1" x14ac:dyDescent="0.5">
      <c r="C3" s="42"/>
      <c r="D3" s="42"/>
      <c r="E3" s="42"/>
      <c r="F3" s="42"/>
      <c r="G3" s="42"/>
      <c r="H3" s="42"/>
      <c r="I3" s="42"/>
      <c r="K3" s="42"/>
      <c r="L3" s="42"/>
      <c r="M3" s="42"/>
      <c r="N3" s="42"/>
      <c r="O3" s="42"/>
      <c r="P3" s="42"/>
      <c r="Q3" s="42"/>
      <c r="S3" s="42"/>
      <c r="T3" s="42"/>
      <c r="U3" s="42"/>
      <c r="V3" s="42"/>
      <c r="W3" s="42"/>
      <c r="X3" s="42"/>
      <c r="AA3" s="14"/>
      <c r="AB3" s="14"/>
      <c r="AC3" s="14"/>
      <c r="AD3" s="14"/>
    </row>
    <row r="4" spans="1:30" ht="16.5" customHeight="1" thickBot="1" x14ac:dyDescent="0.5">
      <c r="C4" s="43" t="s">
        <v>32</v>
      </c>
      <c r="D4" s="44" t="s">
        <v>33</v>
      </c>
      <c r="E4" s="44" t="s">
        <v>34</v>
      </c>
      <c r="F4" s="44" t="s">
        <v>35</v>
      </c>
      <c r="G4" s="45" t="s">
        <v>36</v>
      </c>
      <c r="H4" s="46" t="s">
        <v>37</v>
      </c>
      <c r="I4" s="47" t="s">
        <v>38</v>
      </c>
      <c r="K4" s="43" t="s">
        <v>32</v>
      </c>
      <c r="L4" s="44" t="s">
        <v>33</v>
      </c>
      <c r="M4" s="44" t="s">
        <v>34</v>
      </c>
      <c r="N4" s="44" t="s">
        <v>35</v>
      </c>
      <c r="O4" s="45" t="s">
        <v>36</v>
      </c>
      <c r="P4" s="45" t="s">
        <v>37</v>
      </c>
      <c r="Q4" s="47" t="s">
        <v>38</v>
      </c>
      <c r="S4" s="43" t="s">
        <v>32</v>
      </c>
      <c r="T4" s="44" t="s">
        <v>33</v>
      </c>
      <c r="U4" s="44" t="s">
        <v>34</v>
      </c>
      <c r="V4" s="44" t="s">
        <v>35</v>
      </c>
      <c r="W4" s="45" t="s">
        <v>36</v>
      </c>
      <c r="X4" s="45" t="s">
        <v>37</v>
      </c>
      <c r="Y4" s="47" t="s">
        <v>38</v>
      </c>
      <c r="AA4" s="48" t="s">
        <v>39</v>
      </c>
      <c r="AB4" s="49">
        <v>1</v>
      </c>
      <c r="AC4" s="49">
        <v>2</v>
      </c>
      <c r="AD4" s="50">
        <v>3</v>
      </c>
    </row>
    <row r="5" spans="1:30" ht="16.5" customHeight="1" thickTop="1" thickBot="1" x14ac:dyDescent="0.5">
      <c r="A5" s="14" t="s">
        <v>40</v>
      </c>
      <c r="C5" s="51" t="s">
        <v>41</v>
      </c>
      <c r="D5" s="52" t="s">
        <v>41</v>
      </c>
      <c r="E5" s="52" t="s">
        <v>42</v>
      </c>
      <c r="F5" s="52">
        <v>8</v>
      </c>
      <c r="G5" s="53">
        <v>1</v>
      </c>
      <c r="H5" s="53" t="s">
        <v>43</v>
      </c>
      <c r="I5" s="54" t="s">
        <v>41</v>
      </c>
      <c r="J5" s="55"/>
      <c r="K5" s="51" t="s">
        <v>40</v>
      </c>
      <c r="L5" s="52" t="s">
        <v>40</v>
      </c>
      <c r="M5" s="52" t="s">
        <v>44</v>
      </c>
      <c r="N5" s="52">
        <v>8</v>
      </c>
      <c r="O5" s="53">
        <v>1</v>
      </c>
      <c r="P5" s="53" t="s">
        <v>45</v>
      </c>
      <c r="Q5" s="54" t="s">
        <v>40</v>
      </c>
      <c r="R5" s="55"/>
      <c r="S5" s="51" t="s">
        <v>41</v>
      </c>
      <c r="T5" s="52" t="s">
        <v>41</v>
      </c>
      <c r="U5" s="52" t="s">
        <v>42</v>
      </c>
      <c r="V5" s="52">
        <v>8</v>
      </c>
      <c r="W5" s="53">
        <v>1</v>
      </c>
      <c r="X5" s="56" t="s">
        <v>43</v>
      </c>
      <c r="Y5" s="54" t="s">
        <v>41</v>
      </c>
      <c r="AA5" s="57" t="s">
        <v>46</v>
      </c>
      <c r="AB5" s="58">
        <v>5</v>
      </c>
      <c r="AC5" s="59">
        <v>5</v>
      </c>
      <c r="AD5" s="60">
        <v>5</v>
      </c>
    </row>
    <row r="6" spans="1:30" ht="17.5" thickBot="1" x14ac:dyDescent="0.5">
      <c r="A6" s="14" t="s">
        <v>47</v>
      </c>
      <c r="C6" s="61" t="s">
        <v>48</v>
      </c>
      <c r="D6" s="62" t="s">
        <v>41</v>
      </c>
      <c r="E6" s="62" t="s">
        <v>49</v>
      </c>
      <c r="F6" s="62">
        <v>4</v>
      </c>
      <c r="G6" s="63">
        <v>2</v>
      </c>
      <c r="H6" s="63">
        <v>1</v>
      </c>
      <c r="I6" s="64" t="s">
        <v>41</v>
      </c>
      <c r="J6" s="55"/>
      <c r="K6" s="61" t="s">
        <v>50</v>
      </c>
      <c r="L6" s="62" t="s">
        <v>40</v>
      </c>
      <c r="M6" s="62" t="s">
        <v>51</v>
      </c>
      <c r="N6" s="62">
        <v>4</v>
      </c>
      <c r="O6" s="63">
        <v>2</v>
      </c>
      <c r="P6" s="63">
        <v>1</v>
      </c>
      <c r="Q6" s="64" t="s">
        <v>40</v>
      </c>
      <c r="R6" s="55"/>
      <c r="S6" s="61" t="s">
        <v>48</v>
      </c>
      <c r="T6" s="62" t="s">
        <v>41</v>
      </c>
      <c r="U6" s="62" t="s">
        <v>49</v>
      </c>
      <c r="V6" s="62">
        <v>4</v>
      </c>
      <c r="W6" s="63">
        <v>2</v>
      </c>
      <c r="X6" s="65">
        <v>1</v>
      </c>
      <c r="Y6" s="64" t="s">
        <v>41</v>
      </c>
    </row>
    <row r="7" spans="1:30" x14ac:dyDescent="0.45">
      <c r="A7" s="14" t="s">
        <v>52</v>
      </c>
      <c r="C7" s="61" t="s">
        <v>53</v>
      </c>
      <c r="D7" s="62" t="s">
        <v>41</v>
      </c>
      <c r="E7" s="62" t="s">
        <v>49</v>
      </c>
      <c r="F7" s="62">
        <v>4</v>
      </c>
      <c r="G7" s="63">
        <v>2</v>
      </c>
      <c r="H7" s="63">
        <v>2</v>
      </c>
      <c r="I7" s="64" t="s">
        <v>41</v>
      </c>
      <c r="J7" s="55"/>
      <c r="K7" s="61" t="s">
        <v>54</v>
      </c>
      <c r="L7" s="62" t="s">
        <v>40</v>
      </c>
      <c r="M7" s="62" t="s">
        <v>51</v>
      </c>
      <c r="N7" s="62">
        <v>4</v>
      </c>
      <c r="O7" s="63">
        <v>2</v>
      </c>
      <c r="P7" s="63">
        <v>2</v>
      </c>
      <c r="Q7" s="64" t="s">
        <v>40</v>
      </c>
      <c r="R7" s="55"/>
      <c r="S7" s="61" t="s">
        <v>53</v>
      </c>
      <c r="T7" s="62" t="s">
        <v>41</v>
      </c>
      <c r="U7" s="62" t="s">
        <v>49</v>
      </c>
      <c r="V7" s="62">
        <v>4</v>
      </c>
      <c r="W7" s="63">
        <v>2</v>
      </c>
      <c r="X7" s="65">
        <v>2</v>
      </c>
      <c r="Y7" s="64" t="s">
        <v>41</v>
      </c>
      <c r="AA7" s="131" t="s">
        <v>55</v>
      </c>
      <c r="AB7" s="132"/>
      <c r="AC7" s="132"/>
      <c r="AD7" s="133"/>
    </row>
    <row r="8" spans="1:30" x14ac:dyDescent="0.45">
      <c r="A8" s="14" t="s">
        <v>56</v>
      </c>
      <c r="C8" s="61" t="s">
        <v>57</v>
      </c>
      <c r="D8" s="62" t="s">
        <v>57</v>
      </c>
      <c r="E8" s="62" t="s">
        <v>42</v>
      </c>
      <c r="F8" s="62">
        <v>8</v>
      </c>
      <c r="G8" s="63">
        <v>1</v>
      </c>
      <c r="H8" s="63" t="s">
        <v>43</v>
      </c>
      <c r="I8" s="64" t="s">
        <v>57</v>
      </c>
      <c r="J8" s="55"/>
      <c r="K8" s="61" t="s">
        <v>47</v>
      </c>
      <c r="L8" s="62" t="s">
        <v>47</v>
      </c>
      <c r="M8" s="62" t="s">
        <v>44</v>
      </c>
      <c r="N8" s="62">
        <v>8</v>
      </c>
      <c r="O8" s="63">
        <v>1</v>
      </c>
      <c r="P8" s="63" t="s">
        <v>45</v>
      </c>
      <c r="Q8" s="64" t="s">
        <v>47</v>
      </c>
      <c r="R8" s="55"/>
      <c r="S8" s="61" t="s">
        <v>57</v>
      </c>
      <c r="T8" s="62" t="s">
        <v>57</v>
      </c>
      <c r="U8" s="62" t="s">
        <v>42</v>
      </c>
      <c r="V8" s="62">
        <v>8</v>
      </c>
      <c r="W8" s="63">
        <v>1</v>
      </c>
      <c r="X8" s="65" t="s">
        <v>43</v>
      </c>
      <c r="Y8" s="64" t="s">
        <v>57</v>
      </c>
      <c r="AA8" s="134"/>
      <c r="AB8" s="135"/>
      <c r="AC8" s="135"/>
      <c r="AD8" s="136"/>
    </row>
    <row r="9" spans="1:30" x14ac:dyDescent="0.45">
      <c r="A9" s="14" t="s">
        <v>58</v>
      </c>
      <c r="C9" s="61" t="s">
        <v>59</v>
      </c>
      <c r="D9" s="62" t="s">
        <v>57</v>
      </c>
      <c r="E9" s="62" t="s">
        <v>49</v>
      </c>
      <c r="F9" s="62">
        <v>4</v>
      </c>
      <c r="G9" s="63">
        <v>2</v>
      </c>
      <c r="H9" s="63">
        <v>1</v>
      </c>
      <c r="I9" s="64" t="s">
        <v>57</v>
      </c>
      <c r="J9" s="55"/>
      <c r="K9" s="61" t="s">
        <v>60</v>
      </c>
      <c r="L9" s="62" t="s">
        <v>47</v>
      </c>
      <c r="M9" s="62" t="s">
        <v>51</v>
      </c>
      <c r="N9" s="62">
        <v>4</v>
      </c>
      <c r="O9" s="63">
        <v>2</v>
      </c>
      <c r="P9" s="63">
        <v>1</v>
      </c>
      <c r="Q9" s="64" t="s">
        <v>47</v>
      </c>
      <c r="R9" s="55"/>
      <c r="S9" s="61" t="s">
        <v>59</v>
      </c>
      <c r="T9" s="62" t="s">
        <v>57</v>
      </c>
      <c r="U9" s="62" t="s">
        <v>49</v>
      </c>
      <c r="V9" s="62">
        <v>4</v>
      </c>
      <c r="W9" s="63">
        <v>2</v>
      </c>
      <c r="X9" s="65">
        <v>1</v>
      </c>
      <c r="Y9" s="64" t="s">
        <v>57</v>
      </c>
      <c r="AA9" s="134"/>
      <c r="AB9" s="135"/>
      <c r="AC9" s="135"/>
      <c r="AD9" s="136"/>
    </row>
    <row r="10" spans="1:30" x14ac:dyDescent="0.45">
      <c r="A10" s="14" t="s">
        <v>61</v>
      </c>
      <c r="C10" s="61" t="s">
        <v>62</v>
      </c>
      <c r="D10" s="62" t="s">
        <v>57</v>
      </c>
      <c r="E10" s="62" t="s">
        <v>49</v>
      </c>
      <c r="F10" s="62">
        <v>4</v>
      </c>
      <c r="G10" s="63">
        <v>2</v>
      </c>
      <c r="H10" s="63">
        <v>2</v>
      </c>
      <c r="I10" s="64" t="s">
        <v>57</v>
      </c>
      <c r="J10" s="55"/>
      <c r="K10" s="61" t="s">
        <v>63</v>
      </c>
      <c r="L10" s="62" t="s">
        <v>47</v>
      </c>
      <c r="M10" s="62" t="s">
        <v>51</v>
      </c>
      <c r="N10" s="62">
        <v>4</v>
      </c>
      <c r="O10" s="63">
        <v>2</v>
      </c>
      <c r="P10" s="63">
        <v>2</v>
      </c>
      <c r="Q10" s="64" t="s">
        <v>47</v>
      </c>
      <c r="R10" s="55"/>
      <c r="S10" s="61" t="s">
        <v>62</v>
      </c>
      <c r="T10" s="62" t="s">
        <v>57</v>
      </c>
      <c r="U10" s="62" t="s">
        <v>49</v>
      </c>
      <c r="V10" s="62">
        <v>4</v>
      </c>
      <c r="W10" s="63">
        <v>2</v>
      </c>
      <c r="X10" s="65">
        <v>2</v>
      </c>
      <c r="Y10" s="64" t="s">
        <v>57</v>
      </c>
      <c r="AA10" s="134"/>
      <c r="AB10" s="135"/>
      <c r="AC10" s="135"/>
      <c r="AD10" s="136"/>
    </row>
    <row r="11" spans="1:30" x14ac:dyDescent="0.45">
      <c r="A11" s="14" t="s">
        <v>64</v>
      </c>
      <c r="C11" s="61" t="s">
        <v>65</v>
      </c>
      <c r="D11" s="62" t="s">
        <v>65</v>
      </c>
      <c r="E11" s="62" t="s">
        <v>42</v>
      </c>
      <c r="F11" s="62">
        <v>8</v>
      </c>
      <c r="G11" s="63">
        <v>1</v>
      </c>
      <c r="H11" s="63" t="s">
        <v>43</v>
      </c>
      <c r="I11" s="64" t="s">
        <v>65</v>
      </c>
      <c r="J11" s="55"/>
      <c r="K11" s="61" t="s">
        <v>52</v>
      </c>
      <c r="L11" s="62" t="s">
        <v>52</v>
      </c>
      <c r="M11" s="62" t="s">
        <v>44</v>
      </c>
      <c r="N11" s="62">
        <v>8</v>
      </c>
      <c r="O11" s="63">
        <v>1</v>
      </c>
      <c r="P11" s="63" t="s">
        <v>45</v>
      </c>
      <c r="Q11" s="64" t="s">
        <v>52</v>
      </c>
      <c r="R11" s="55"/>
      <c r="S11" s="61" t="s">
        <v>65</v>
      </c>
      <c r="T11" s="62" t="s">
        <v>65</v>
      </c>
      <c r="U11" s="62" t="s">
        <v>42</v>
      </c>
      <c r="V11" s="62">
        <v>8</v>
      </c>
      <c r="W11" s="63">
        <v>1</v>
      </c>
      <c r="X11" s="65" t="s">
        <v>43</v>
      </c>
      <c r="Y11" s="64" t="s">
        <v>65</v>
      </c>
      <c r="AA11" s="134"/>
      <c r="AB11" s="135"/>
      <c r="AC11" s="135"/>
      <c r="AD11" s="136"/>
    </row>
    <row r="12" spans="1:30" x14ac:dyDescent="0.45">
      <c r="A12" s="14" t="s">
        <v>66</v>
      </c>
      <c r="C12" s="61" t="s">
        <v>67</v>
      </c>
      <c r="D12" s="62" t="s">
        <v>65</v>
      </c>
      <c r="E12" s="62" t="s">
        <v>49</v>
      </c>
      <c r="F12" s="62">
        <v>4</v>
      </c>
      <c r="G12" s="63">
        <v>2</v>
      </c>
      <c r="H12" s="63">
        <v>1</v>
      </c>
      <c r="I12" s="64" t="s">
        <v>65</v>
      </c>
      <c r="J12" s="55"/>
      <c r="K12" s="61" t="s">
        <v>68</v>
      </c>
      <c r="L12" s="62" t="s">
        <v>52</v>
      </c>
      <c r="M12" s="62" t="s">
        <v>51</v>
      </c>
      <c r="N12" s="62">
        <v>4</v>
      </c>
      <c r="O12" s="63">
        <v>2</v>
      </c>
      <c r="P12" s="63">
        <v>1</v>
      </c>
      <c r="Q12" s="64" t="s">
        <v>52</v>
      </c>
      <c r="R12" s="55"/>
      <c r="S12" s="61" t="s">
        <v>67</v>
      </c>
      <c r="T12" s="62" t="s">
        <v>65</v>
      </c>
      <c r="U12" s="62" t="s">
        <v>49</v>
      </c>
      <c r="V12" s="62">
        <v>4</v>
      </c>
      <c r="W12" s="63">
        <v>2</v>
      </c>
      <c r="X12" s="65">
        <v>1</v>
      </c>
      <c r="Y12" s="64" t="s">
        <v>65</v>
      </c>
      <c r="AA12" s="134"/>
      <c r="AB12" s="135"/>
      <c r="AC12" s="135"/>
      <c r="AD12" s="136"/>
    </row>
    <row r="13" spans="1:30" x14ac:dyDescent="0.45">
      <c r="A13" s="14" t="s">
        <v>69</v>
      </c>
      <c r="C13" s="61" t="s">
        <v>70</v>
      </c>
      <c r="D13" s="62" t="s">
        <v>65</v>
      </c>
      <c r="E13" s="62" t="s">
        <v>49</v>
      </c>
      <c r="F13" s="62">
        <v>4</v>
      </c>
      <c r="G13" s="63">
        <v>2</v>
      </c>
      <c r="H13" s="63">
        <v>2</v>
      </c>
      <c r="I13" s="64" t="s">
        <v>65</v>
      </c>
      <c r="J13" s="55"/>
      <c r="K13" s="61" t="s">
        <v>71</v>
      </c>
      <c r="L13" s="62" t="s">
        <v>52</v>
      </c>
      <c r="M13" s="62" t="s">
        <v>51</v>
      </c>
      <c r="N13" s="62">
        <v>4</v>
      </c>
      <c r="O13" s="63">
        <v>2</v>
      </c>
      <c r="P13" s="63">
        <v>2</v>
      </c>
      <c r="Q13" s="64" t="s">
        <v>52</v>
      </c>
      <c r="R13" s="55"/>
      <c r="S13" s="61" t="s">
        <v>70</v>
      </c>
      <c r="T13" s="62" t="s">
        <v>65</v>
      </c>
      <c r="U13" s="62" t="s">
        <v>49</v>
      </c>
      <c r="V13" s="62">
        <v>4</v>
      </c>
      <c r="W13" s="63">
        <v>2</v>
      </c>
      <c r="X13" s="65">
        <v>2</v>
      </c>
      <c r="Y13" s="64" t="s">
        <v>65</v>
      </c>
      <c r="AA13" s="134"/>
      <c r="AB13" s="135"/>
      <c r="AC13" s="135"/>
      <c r="AD13" s="136"/>
    </row>
    <row r="14" spans="1:30" x14ac:dyDescent="0.45">
      <c r="C14" s="61" t="s">
        <v>72</v>
      </c>
      <c r="D14" s="62" t="s">
        <v>72</v>
      </c>
      <c r="E14" s="62" t="s">
        <v>42</v>
      </c>
      <c r="F14" s="62">
        <v>6</v>
      </c>
      <c r="G14" s="63">
        <v>1</v>
      </c>
      <c r="H14" s="63" t="s">
        <v>43</v>
      </c>
      <c r="I14" s="64" t="s">
        <v>73</v>
      </c>
      <c r="J14" s="55"/>
      <c r="K14" s="61" t="s">
        <v>56</v>
      </c>
      <c r="L14" s="62" t="s">
        <v>56</v>
      </c>
      <c r="M14" s="62" t="s">
        <v>44</v>
      </c>
      <c r="N14" s="62">
        <v>6</v>
      </c>
      <c r="O14" s="63">
        <v>1</v>
      </c>
      <c r="P14" s="63" t="s">
        <v>45</v>
      </c>
      <c r="Q14" s="64" t="s">
        <v>74</v>
      </c>
      <c r="R14" s="55"/>
      <c r="S14" s="61" t="s">
        <v>72</v>
      </c>
      <c r="T14" s="62" t="s">
        <v>72</v>
      </c>
      <c r="U14" s="62" t="s">
        <v>42</v>
      </c>
      <c r="V14" s="62">
        <v>6</v>
      </c>
      <c r="W14" s="63">
        <v>1</v>
      </c>
      <c r="X14" s="65" t="s">
        <v>43</v>
      </c>
      <c r="Y14" s="64" t="s">
        <v>73</v>
      </c>
      <c r="AA14" s="134"/>
      <c r="AB14" s="135"/>
      <c r="AC14" s="135"/>
      <c r="AD14" s="136"/>
    </row>
    <row r="15" spans="1:30" x14ac:dyDescent="0.45">
      <c r="A15" s="14" t="s">
        <v>44</v>
      </c>
      <c r="C15" s="61" t="s">
        <v>75</v>
      </c>
      <c r="D15" s="62" t="s">
        <v>76</v>
      </c>
      <c r="E15" s="62" t="s">
        <v>42</v>
      </c>
      <c r="F15" s="62">
        <v>6</v>
      </c>
      <c r="G15" s="63">
        <v>1</v>
      </c>
      <c r="H15" s="63" t="s">
        <v>43</v>
      </c>
      <c r="I15" s="64" t="s">
        <v>76</v>
      </c>
      <c r="J15" s="55"/>
      <c r="K15" s="61" t="s">
        <v>77</v>
      </c>
      <c r="L15" s="62" t="s">
        <v>58</v>
      </c>
      <c r="M15" s="62" t="s">
        <v>44</v>
      </c>
      <c r="N15" s="62">
        <v>6</v>
      </c>
      <c r="O15" s="63">
        <v>1</v>
      </c>
      <c r="P15" s="63" t="s">
        <v>45</v>
      </c>
      <c r="Q15" s="64" t="s">
        <v>58</v>
      </c>
      <c r="R15" s="55"/>
      <c r="S15" s="61" t="s">
        <v>75</v>
      </c>
      <c r="T15" s="62" t="s">
        <v>76</v>
      </c>
      <c r="U15" s="62" t="s">
        <v>42</v>
      </c>
      <c r="V15" s="62">
        <v>6</v>
      </c>
      <c r="W15" s="63">
        <v>1</v>
      </c>
      <c r="X15" s="63" t="s">
        <v>43</v>
      </c>
      <c r="Y15" s="64" t="s">
        <v>76</v>
      </c>
      <c r="AA15" s="134"/>
      <c r="AB15" s="135"/>
      <c r="AC15" s="135"/>
      <c r="AD15" s="136"/>
    </row>
    <row r="16" spans="1:30" x14ac:dyDescent="0.45">
      <c r="A16" s="14" t="s">
        <v>51</v>
      </c>
      <c r="C16" s="61" t="s">
        <v>78</v>
      </c>
      <c r="D16" s="62" t="s">
        <v>79</v>
      </c>
      <c r="E16" s="62" t="s">
        <v>42</v>
      </c>
      <c r="F16" s="62">
        <v>6</v>
      </c>
      <c r="G16" s="63">
        <v>1</v>
      </c>
      <c r="H16" s="63" t="s">
        <v>43</v>
      </c>
      <c r="I16" s="64" t="s">
        <v>79</v>
      </c>
      <c r="J16" s="55"/>
      <c r="K16" s="61" t="s">
        <v>80</v>
      </c>
      <c r="L16" s="62" t="s">
        <v>61</v>
      </c>
      <c r="M16" s="62" t="s">
        <v>44</v>
      </c>
      <c r="N16" s="62">
        <v>6</v>
      </c>
      <c r="O16" s="63">
        <v>1</v>
      </c>
      <c r="P16" s="63" t="s">
        <v>45</v>
      </c>
      <c r="Q16" s="64" t="s">
        <v>61</v>
      </c>
      <c r="R16" s="55"/>
      <c r="S16" s="61" t="s">
        <v>78</v>
      </c>
      <c r="T16" s="62" t="s">
        <v>79</v>
      </c>
      <c r="U16" s="62" t="s">
        <v>42</v>
      </c>
      <c r="V16" s="62">
        <v>6</v>
      </c>
      <c r="W16" s="63">
        <v>1</v>
      </c>
      <c r="X16" s="63" t="s">
        <v>43</v>
      </c>
      <c r="Y16" s="64" t="s">
        <v>79</v>
      </c>
      <c r="AA16" s="134"/>
      <c r="AB16" s="135"/>
      <c r="AC16" s="135"/>
      <c r="AD16" s="136"/>
    </row>
    <row r="17" spans="1:30" x14ac:dyDescent="0.45">
      <c r="A17" s="14" t="s">
        <v>81</v>
      </c>
      <c r="C17" s="61" t="s">
        <v>82</v>
      </c>
      <c r="D17" s="62" t="s">
        <v>79</v>
      </c>
      <c r="E17" s="62" t="s">
        <v>42</v>
      </c>
      <c r="F17" s="62">
        <v>2</v>
      </c>
      <c r="G17" s="63">
        <v>1</v>
      </c>
      <c r="H17" s="63" t="s">
        <v>43</v>
      </c>
      <c r="I17" s="64" t="s">
        <v>79</v>
      </c>
      <c r="J17" s="55"/>
      <c r="K17" s="61" t="s">
        <v>83</v>
      </c>
      <c r="L17" s="62" t="s">
        <v>61</v>
      </c>
      <c r="M17" s="62" t="s">
        <v>44</v>
      </c>
      <c r="N17" s="62">
        <v>2</v>
      </c>
      <c r="O17" s="63">
        <v>1</v>
      </c>
      <c r="P17" s="63" t="s">
        <v>45</v>
      </c>
      <c r="Q17" s="64" t="s">
        <v>61</v>
      </c>
      <c r="R17" s="55"/>
      <c r="S17" s="61" t="s">
        <v>82</v>
      </c>
      <c r="T17" s="62" t="s">
        <v>79</v>
      </c>
      <c r="U17" s="62" t="s">
        <v>42</v>
      </c>
      <c r="V17" s="62">
        <v>2</v>
      </c>
      <c r="W17" s="63">
        <v>1</v>
      </c>
      <c r="X17" s="63" t="s">
        <v>43</v>
      </c>
      <c r="Y17" s="64" t="s">
        <v>79</v>
      </c>
      <c r="AA17" s="134"/>
      <c r="AB17" s="135"/>
      <c r="AC17" s="135"/>
      <c r="AD17" s="136"/>
    </row>
    <row r="18" spans="1:30" x14ac:dyDescent="0.45">
      <c r="C18" s="61" t="s">
        <v>84</v>
      </c>
      <c r="D18" s="62" t="s">
        <v>84</v>
      </c>
      <c r="E18" s="62" t="s">
        <v>49</v>
      </c>
      <c r="F18" s="62">
        <v>4</v>
      </c>
      <c r="G18" s="63">
        <v>1</v>
      </c>
      <c r="H18" s="63" t="s">
        <v>43</v>
      </c>
      <c r="I18" s="64" t="s">
        <v>84</v>
      </c>
      <c r="J18" s="55"/>
      <c r="K18" s="61" t="s">
        <v>64</v>
      </c>
      <c r="L18" s="62" t="s">
        <v>64</v>
      </c>
      <c r="M18" s="62" t="s">
        <v>51</v>
      </c>
      <c r="N18" s="62">
        <v>4</v>
      </c>
      <c r="O18" s="63">
        <v>1</v>
      </c>
      <c r="P18" s="63" t="s">
        <v>45</v>
      </c>
      <c r="Q18" s="64" t="s">
        <v>64</v>
      </c>
      <c r="R18" s="55"/>
      <c r="S18" s="61" t="s">
        <v>84</v>
      </c>
      <c r="T18" s="62" t="s">
        <v>84</v>
      </c>
      <c r="U18" s="62" t="s">
        <v>49</v>
      </c>
      <c r="V18" s="62">
        <v>4</v>
      </c>
      <c r="W18" s="63">
        <v>1</v>
      </c>
      <c r="X18" s="63" t="s">
        <v>43</v>
      </c>
      <c r="Y18" s="64" t="s">
        <v>84</v>
      </c>
      <c r="AA18" s="134"/>
      <c r="AB18" s="135"/>
      <c r="AC18" s="135"/>
      <c r="AD18" s="136"/>
    </row>
    <row r="19" spans="1:30" x14ac:dyDescent="0.45">
      <c r="C19" s="61" t="s">
        <v>85</v>
      </c>
      <c r="D19" s="62" t="s">
        <v>84</v>
      </c>
      <c r="E19" s="62" t="s">
        <v>49</v>
      </c>
      <c r="F19" s="62">
        <v>4</v>
      </c>
      <c r="G19" s="63">
        <v>2</v>
      </c>
      <c r="H19" s="63" t="s">
        <v>43</v>
      </c>
      <c r="I19" s="64" t="s">
        <v>84</v>
      </c>
      <c r="J19" s="55"/>
      <c r="K19" s="61" t="s">
        <v>86</v>
      </c>
      <c r="L19" s="62" t="s">
        <v>64</v>
      </c>
      <c r="M19" s="62" t="s">
        <v>51</v>
      </c>
      <c r="N19" s="62">
        <v>4</v>
      </c>
      <c r="O19" s="63">
        <v>2</v>
      </c>
      <c r="P19" s="63" t="s">
        <v>45</v>
      </c>
      <c r="Q19" s="64" t="s">
        <v>64</v>
      </c>
      <c r="R19" s="55"/>
      <c r="S19" s="61" t="s">
        <v>85</v>
      </c>
      <c r="T19" s="62" t="s">
        <v>84</v>
      </c>
      <c r="U19" s="62" t="s">
        <v>49</v>
      </c>
      <c r="V19" s="62">
        <v>4</v>
      </c>
      <c r="W19" s="63">
        <v>2</v>
      </c>
      <c r="X19" s="63" t="s">
        <v>43</v>
      </c>
      <c r="Y19" s="64" t="s">
        <v>84</v>
      </c>
      <c r="AA19" s="134"/>
      <c r="AB19" s="135"/>
      <c r="AC19" s="135"/>
      <c r="AD19" s="136"/>
    </row>
    <row r="20" spans="1:30" x14ac:dyDescent="0.45">
      <c r="C20" s="61" t="s">
        <v>87</v>
      </c>
      <c r="D20" s="62" t="s">
        <v>84</v>
      </c>
      <c r="E20" s="62" t="s">
        <v>88</v>
      </c>
      <c r="F20" s="62">
        <v>2</v>
      </c>
      <c r="G20" s="63">
        <v>3</v>
      </c>
      <c r="H20" s="63" t="s">
        <v>43</v>
      </c>
      <c r="I20" s="64" t="s">
        <v>84</v>
      </c>
      <c r="J20" s="55"/>
      <c r="K20" s="61" t="s">
        <v>89</v>
      </c>
      <c r="L20" s="62" t="s">
        <v>64</v>
      </c>
      <c r="M20" s="62" t="s">
        <v>81</v>
      </c>
      <c r="N20" s="62">
        <v>2</v>
      </c>
      <c r="O20" s="63">
        <v>3</v>
      </c>
      <c r="P20" s="63" t="s">
        <v>45</v>
      </c>
      <c r="Q20" s="64" t="s">
        <v>64</v>
      </c>
      <c r="R20" s="55"/>
      <c r="S20" s="61" t="s">
        <v>87</v>
      </c>
      <c r="T20" s="62" t="s">
        <v>84</v>
      </c>
      <c r="U20" s="62" t="s">
        <v>88</v>
      </c>
      <c r="V20" s="62">
        <v>2</v>
      </c>
      <c r="W20" s="63">
        <v>3</v>
      </c>
      <c r="X20" s="65" t="s">
        <v>43</v>
      </c>
      <c r="Y20" s="64" t="s">
        <v>84</v>
      </c>
      <c r="AA20" s="134"/>
      <c r="AB20" s="135"/>
      <c r="AC20" s="135"/>
      <c r="AD20" s="136"/>
    </row>
    <row r="21" spans="1:30" x14ac:dyDescent="0.45">
      <c r="C21" s="61" t="s">
        <v>90</v>
      </c>
      <c r="D21" s="62" t="s">
        <v>91</v>
      </c>
      <c r="E21" s="62" t="s">
        <v>49</v>
      </c>
      <c r="F21" s="62">
        <v>4</v>
      </c>
      <c r="G21" s="63">
        <v>1</v>
      </c>
      <c r="H21" s="63" t="s">
        <v>43</v>
      </c>
      <c r="I21" s="64" t="s">
        <v>90</v>
      </c>
      <c r="J21" s="55"/>
      <c r="K21" s="61" t="s">
        <v>92</v>
      </c>
      <c r="L21" s="62" t="s">
        <v>66</v>
      </c>
      <c r="M21" s="62" t="s">
        <v>51</v>
      </c>
      <c r="N21" s="62">
        <v>4</v>
      </c>
      <c r="O21" s="63">
        <v>1</v>
      </c>
      <c r="P21" s="63" t="s">
        <v>45</v>
      </c>
      <c r="Q21" s="64" t="s">
        <v>92</v>
      </c>
      <c r="R21" s="55"/>
      <c r="S21" s="61" t="s">
        <v>90</v>
      </c>
      <c r="T21" s="62" t="s">
        <v>91</v>
      </c>
      <c r="U21" s="62" t="s">
        <v>49</v>
      </c>
      <c r="V21" s="62">
        <v>4</v>
      </c>
      <c r="W21" s="63">
        <v>1</v>
      </c>
      <c r="X21" s="65" t="s">
        <v>43</v>
      </c>
      <c r="Y21" s="64" t="s">
        <v>90</v>
      </c>
      <c r="AA21" s="134"/>
      <c r="AB21" s="135"/>
      <c r="AC21" s="135"/>
      <c r="AD21" s="136"/>
    </row>
    <row r="22" spans="1:30" x14ac:dyDescent="0.45">
      <c r="C22" s="61" t="s">
        <v>93</v>
      </c>
      <c r="D22" s="62" t="s">
        <v>91</v>
      </c>
      <c r="E22" s="62" t="s">
        <v>49</v>
      </c>
      <c r="F22" s="62">
        <v>4</v>
      </c>
      <c r="G22" s="63">
        <v>2</v>
      </c>
      <c r="H22" s="63" t="s">
        <v>43</v>
      </c>
      <c r="I22" s="64" t="s">
        <v>93</v>
      </c>
      <c r="J22" s="55"/>
      <c r="K22" s="61" t="s">
        <v>94</v>
      </c>
      <c r="L22" s="62" t="s">
        <v>66</v>
      </c>
      <c r="M22" s="62" t="s">
        <v>49</v>
      </c>
      <c r="N22" s="62">
        <v>4</v>
      </c>
      <c r="O22" s="63">
        <v>2</v>
      </c>
      <c r="P22" s="63" t="s">
        <v>45</v>
      </c>
      <c r="Q22" s="64" t="s">
        <v>94</v>
      </c>
      <c r="R22" s="55"/>
      <c r="S22" s="61" t="s">
        <v>93</v>
      </c>
      <c r="T22" s="62" t="s">
        <v>91</v>
      </c>
      <c r="U22" s="62" t="s">
        <v>49</v>
      </c>
      <c r="V22" s="62">
        <v>4</v>
      </c>
      <c r="W22" s="63">
        <v>2</v>
      </c>
      <c r="X22" s="65" t="s">
        <v>43</v>
      </c>
      <c r="Y22" s="64" t="s">
        <v>93</v>
      </c>
      <c r="AA22" s="134"/>
      <c r="AB22" s="135"/>
      <c r="AC22" s="135"/>
      <c r="AD22" s="136"/>
    </row>
    <row r="23" spans="1:30" x14ac:dyDescent="0.45">
      <c r="C23" s="61" t="s">
        <v>95</v>
      </c>
      <c r="D23" s="62" t="s">
        <v>96</v>
      </c>
      <c r="E23" s="62" t="s">
        <v>49</v>
      </c>
      <c r="F23" s="62">
        <v>4</v>
      </c>
      <c r="G23" s="63">
        <v>1</v>
      </c>
      <c r="H23" s="63" t="s">
        <v>43</v>
      </c>
      <c r="I23" s="64" t="s">
        <v>95</v>
      </c>
      <c r="J23" s="55"/>
      <c r="K23" s="61" t="s">
        <v>97</v>
      </c>
      <c r="L23" s="62" t="s">
        <v>69</v>
      </c>
      <c r="M23" s="62" t="s">
        <v>51</v>
      </c>
      <c r="N23" s="62">
        <v>4</v>
      </c>
      <c r="O23" s="63">
        <v>1</v>
      </c>
      <c r="P23" s="63" t="s">
        <v>45</v>
      </c>
      <c r="Q23" s="64" t="s">
        <v>97</v>
      </c>
      <c r="R23" s="55"/>
      <c r="S23" s="61" t="s">
        <v>98</v>
      </c>
      <c r="T23" s="62" t="s">
        <v>96</v>
      </c>
      <c r="U23" s="62" t="s">
        <v>49</v>
      </c>
      <c r="V23" s="62">
        <v>4</v>
      </c>
      <c r="W23" s="63">
        <v>1</v>
      </c>
      <c r="X23" s="65" t="s">
        <v>43</v>
      </c>
      <c r="Y23" s="64" t="s">
        <v>98</v>
      </c>
      <c r="AA23" s="134"/>
      <c r="AB23" s="135"/>
      <c r="AC23" s="135"/>
      <c r="AD23" s="136"/>
    </row>
    <row r="24" spans="1:30" x14ac:dyDescent="0.45">
      <c r="C24" s="61" t="s">
        <v>99</v>
      </c>
      <c r="D24" s="62" t="s">
        <v>96</v>
      </c>
      <c r="E24" s="62" t="s">
        <v>49</v>
      </c>
      <c r="F24" s="62">
        <v>2</v>
      </c>
      <c r="G24" s="63">
        <v>1</v>
      </c>
      <c r="H24" s="63" t="s">
        <v>43</v>
      </c>
      <c r="I24" s="64" t="s">
        <v>88</v>
      </c>
      <c r="J24" s="55"/>
      <c r="K24" s="61" t="s">
        <v>100</v>
      </c>
      <c r="L24" s="62" t="s">
        <v>69</v>
      </c>
      <c r="M24" s="62" t="s">
        <v>51</v>
      </c>
      <c r="N24" s="62">
        <v>2</v>
      </c>
      <c r="O24" s="63">
        <v>1</v>
      </c>
      <c r="P24" s="63" t="s">
        <v>45</v>
      </c>
      <c r="Q24" s="64" t="s">
        <v>81</v>
      </c>
      <c r="R24" s="55"/>
      <c r="S24" s="61" t="s">
        <v>99</v>
      </c>
      <c r="T24" s="62" t="s">
        <v>96</v>
      </c>
      <c r="U24" s="62" t="s">
        <v>49</v>
      </c>
      <c r="V24" s="62">
        <v>2</v>
      </c>
      <c r="W24" s="63">
        <v>1</v>
      </c>
      <c r="X24" s="65" t="s">
        <v>43</v>
      </c>
      <c r="Y24" s="64" t="s">
        <v>88</v>
      </c>
      <c r="AA24" s="134"/>
      <c r="AB24" s="135"/>
      <c r="AC24" s="135"/>
      <c r="AD24" s="136"/>
    </row>
    <row r="25" spans="1:30" x14ac:dyDescent="0.45">
      <c r="C25" s="61" t="s">
        <v>101</v>
      </c>
      <c r="D25" s="62" t="s">
        <v>96</v>
      </c>
      <c r="E25" s="62" t="s">
        <v>49</v>
      </c>
      <c r="F25" s="62">
        <v>2</v>
      </c>
      <c r="G25" s="63">
        <v>2</v>
      </c>
      <c r="H25" s="65" t="s">
        <v>43</v>
      </c>
      <c r="I25" s="64" t="s">
        <v>101</v>
      </c>
      <c r="J25" s="55"/>
      <c r="K25" s="61" t="s">
        <v>102</v>
      </c>
      <c r="L25" s="62" t="s">
        <v>96</v>
      </c>
      <c r="M25" s="62" t="s">
        <v>49</v>
      </c>
      <c r="N25" s="62">
        <v>2</v>
      </c>
      <c r="O25" s="63">
        <v>2</v>
      </c>
      <c r="P25" s="63" t="s">
        <v>45</v>
      </c>
      <c r="Q25" s="64" t="s">
        <v>102</v>
      </c>
      <c r="R25" s="55"/>
      <c r="S25" s="61" t="s">
        <v>101</v>
      </c>
      <c r="T25" s="62" t="s">
        <v>96</v>
      </c>
      <c r="U25" s="62" t="s">
        <v>49</v>
      </c>
      <c r="V25" s="62">
        <v>2</v>
      </c>
      <c r="W25" s="63">
        <v>2</v>
      </c>
      <c r="X25" s="65" t="s">
        <v>43</v>
      </c>
      <c r="Y25" s="64" t="s">
        <v>101</v>
      </c>
      <c r="AA25" s="134"/>
      <c r="AB25" s="135"/>
      <c r="AC25" s="135"/>
      <c r="AD25" s="136"/>
    </row>
    <row r="26" spans="1:30" x14ac:dyDescent="0.45">
      <c r="C26" s="61"/>
      <c r="D26" s="62"/>
      <c r="E26" s="62"/>
      <c r="F26" s="62"/>
      <c r="G26" s="63"/>
      <c r="H26" s="65"/>
      <c r="I26" s="64"/>
      <c r="J26" s="55"/>
      <c r="K26" s="61"/>
      <c r="L26" s="62"/>
      <c r="M26" s="62"/>
      <c r="N26" s="62"/>
      <c r="O26" s="63"/>
      <c r="P26" s="63"/>
      <c r="Q26" s="64"/>
      <c r="R26" s="55"/>
      <c r="S26" s="61"/>
      <c r="T26" s="62"/>
      <c r="U26" s="62"/>
      <c r="V26" s="62"/>
      <c r="W26" s="63"/>
      <c r="X26" s="65"/>
      <c r="Y26" s="64"/>
      <c r="AA26" s="134"/>
      <c r="AB26" s="135"/>
      <c r="AC26" s="135"/>
      <c r="AD26" s="136"/>
    </row>
    <row r="27" spans="1:30" x14ac:dyDescent="0.45">
      <c r="C27" s="61"/>
      <c r="D27" s="62"/>
      <c r="E27" s="62"/>
      <c r="F27" s="62"/>
      <c r="G27" s="63"/>
      <c r="H27" s="65"/>
      <c r="I27" s="64"/>
      <c r="J27" s="55"/>
      <c r="K27" s="61"/>
      <c r="L27" s="62"/>
      <c r="M27" s="62"/>
      <c r="N27" s="62"/>
      <c r="O27" s="63"/>
      <c r="P27" s="63"/>
      <c r="Q27" s="64"/>
      <c r="R27" s="55"/>
      <c r="S27" s="61"/>
      <c r="T27" s="62"/>
      <c r="U27" s="62"/>
      <c r="V27" s="62"/>
      <c r="W27" s="63"/>
      <c r="X27" s="63"/>
      <c r="Y27" s="66"/>
      <c r="AA27" s="134"/>
      <c r="AB27" s="135"/>
      <c r="AC27" s="135"/>
      <c r="AD27" s="136"/>
    </row>
    <row r="28" spans="1:30" x14ac:dyDescent="0.45">
      <c r="C28" s="61"/>
      <c r="D28" s="62"/>
      <c r="E28" s="62"/>
      <c r="F28" s="62"/>
      <c r="G28" s="63"/>
      <c r="H28" s="65"/>
      <c r="I28" s="64"/>
      <c r="J28" s="55"/>
      <c r="K28" s="61"/>
      <c r="L28" s="62"/>
      <c r="M28" s="62"/>
      <c r="N28" s="62"/>
      <c r="O28" s="63"/>
      <c r="P28" s="63"/>
      <c r="Q28" s="64"/>
      <c r="R28" s="55"/>
      <c r="S28" s="61"/>
      <c r="T28" s="62"/>
      <c r="U28" s="62"/>
      <c r="V28" s="62"/>
      <c r="W28" s="63"/>
      <c r="X28" s="63"/>
      <c r="Y28" s="66"/>
      <c r="AA28" s="134"/>
      <c r="AB28" s="135"/>
      <c r="AC28" s="135"/>
      <c r="AD28" s="136"/>
    </row>
    <row r="29" spans="1:30" x14ac:dyDescent="0.45">
      <c r="C29" s="61"/>
      <c r="D29" s="62"/>
      <c r="E29" s="62"/>
      <c r="F29" s="62"/>
      <c r="G29" s="63"/>
      <c r="H29" s="65"/>
      <c r="I29" s="64"/>
      <c r="J29" s="55"/>
      <c r="K29" s="61"/>
      <c r="L29" s="62"/>
      <c r="M29" s="62"/>
      <c r="N29" s="62"/>
      <c r="O29" s="63"/>
      <c r="P29" s="63"/>
      <c r="Q29" s="64"/>
      <c r="R29" s="55"/>
      <c r="S29" s="61"/>
      <c r="T29" s="62"/>
      <c r="U29" s="62"/>
      <c r="V29" s="62"/>
      <c r="W29" s="63"/>
      <c r="X29" s="63"/>
      <c r="Y29" s="66"/>
      <c r="AA29" s="134"/>
      <c r="AB29" s="135"/>
      <c r="AC29" s="135"/>
      <c r="AD29" s="136"/>
    </row>
    <row r="30" spans="1:30" x14ac:dyDescent="0.45">
      <c r="C30" s="61"/>
      <c r="D30" s="62"/>
      <c r="E30" s="62"/>
      <c r="F30" s="62"/>
      <c r="G30" s="63"/>
      <c r="H30" s="65"/>
      <c r="I30" s="64"/>
      <c r="J30" s="55"/>
      <c r="K30" s="61"/>
      <c r="L30" s="62"/>
      <c r="M30" s="62"/>
      <c r="N30" s="62"/>
      <c r="O30" s="63"/>
      <c r="P30" s="63"/>
      <c r="Q30" s="64"/>
      <c r="R30" s="55"/>
      <c r="S30" s="61"/>
      <c r="T30" s="62"/>
      <c r="U30" s="62"/>
      <c r="V30" s="62"/>
      <c r="W30" s="63"/>
      <c r="X30" s="63"/>
      <c r="Y30" s="66"/>
      <c r="AA30" s="134"/>
      <c r="AB30" s="135"/>
      <c r="AC30" s="135"/>
      <c r="AD30" s="136"/>
    </row>
    <row r="31" spans="1:30" x14ac:dyDescent="0.45">
      <c r="C31" s="61"/>
      <c r="D31" s="62"/>
      <c r="E31" s="62"/>
      <c r="F31" s="62"/>
      <c r="G31" s="63"/>
      <c r="H31" s="65"/>
      <c r="I31" s="64"/>
      <c r="J31" s="55"/>
      <c r="K31" s="61"/>
      <c r="L31" s="62"/>
      <c r="M31" s="62"/>
      <c r="N31" s="62"/>
      <c r="O31" s="63"/>
      <c r="P31" s="63"/>
      <c r="Q31" s="64"/>
      <c r="R31" s="55"/>
      <c r="S31" s="61"/>
      <c r="T31" s="62"/>
      <c r="U31" s="62"/>
      <c r="V31" s="62"/>
      <c r="W31" s="63"/>
      <c r="X31" s="63"/>
      <c r="Y31" s="66"/>
      <c r="AA31" s="134"/>
      <c r="AB31" s="135"/>
      <c r="AC31" s="135"/>
      <c r="AD31" s="136"/>
    </row>
    <row r="32" spans="1:30" x14ac:dyDescent="0.45">
      <c r="C32" s="61"/>
      <c r="D32" s="62"/>
      <c r="E32" s="62"/>
      <c r="F32" s="62"/>
      <c r="G32" s="63"/>
      <c r="H32" s="65"/>
      <c r="I32" s="64"/>
      <c r="J32" s="55"/>
      <c r="K32" s="61"/>
      <c r="L32" s="62"/>
      <c r="M32" s="62"/>
      <c r="N32" s="62"/>
      <c r="O32" s="63"/>
      <c r="P32" s="63"/>
      <c r="Q32" s="64"/>
      <c r="R32" s="55"/>
      <c r="S32" s="61"/>
      <c r="T32" s="62"/>
      <c r="U32" s="62"/>
      <c r="V32" s="62"/>
      <c r="W32" s="63"/>
      <c r="X32" s="63"/>
      <c r="Y32" s="66"/>
      <c r="AA32" s="134"/>
      <c r="AB32" s="135"/>
      <c r="AC32" s="135"/>
      <c r="AD32" s="136"/>
    </row>
    <row r="33" spans="3:30" x14ac:dyDescent="0.45">
      <c r="C33" s="61"/>
      <c r="D33" s="62"/>
      <c r="E33" s="62"/>
      <c r="F33" s="62"/>
      <c r="G33" s="63"/>
      <c r="H33" s="65"/>
      <c r="I33" s="64"/>
      <c r="J33" s="55"/>
      <c r="K33" s="61"/>
      <c r="L33" s="62"/>
      <c r="M33" s="62"/>
      <c r="N33" s="62"/>
      <c r="O33" s="63"/>
      <c r="P33" s="63"/>
      <c r="Q33" s="64"/>
      <c r="R33" s="55"/>
      <c r="S33" s="61"/>
      <c r="T33" s="62"/>
      <c r="U33" s="62"/>
      <c r="V33" s="62"/>
      <c r="W33" s="63"/>
      <c r="X33" s="63"/>
      <c r="Y33" s="66"/>
      <c r="AA33" s="134"/>
      <c r="AB33" s="135"/>
      <c r="AC33" s="135"/>
      <c r="AD33" s="136"/>
    </row>
    <row r="34" spans="3:30" x14ac:dyDescent="0.45">
      <c r="C34" s="61"/>
      <c r="D34" s="62"/>
      <c r="E34" s="62"/>
      <c r="F34" s="62"/>
      <c r="G34" s="63"/>
      <c r="H34" s="65"/>
      <c r="I34" s="64"/>
      <c r="J34" s="55"/>
      <c r="K34" s="61"/>
      <c r="L34" s="62"/>
      <c r="M34" s="62"/>
      <c r="N34" s="62"/>
      <c r="O34" s="63"/>
      <c r="P34" s="63"/>
      <c r="Q34" s="64"/>
      <c r="R34" s="55"/>
      <c r="S34" s="61"/>
      <c r="T34" s="62"/>
      <c r="U34" s="62"/>
      <c r="V34" s="62"/>
      <c r="W34" s="63"/>
      <c r="X34" s="63"/>
      <c r="Y34" s="66"/>
      <c r="AA34" s="134"/>
      <c r="AB34" s="135"/>
      <c r="AC34" s="135"/>
      <c r="AD34" s="136"/>
    </row>
    <row r="35" spans="3:30" ht="17.5" thickBot="1" x14ac:dyDescent="0.5">
      <c r="C35" s="67"/>
      <c r="D35" s="68"/>
      <c r="E35" s="68"/>
      <c r="F35" s="68"/>
      <c r="G35" s="69"/>
      <c r="H35" s="70"/>
      <c r="I35" s="71"/>
      <c r="J35" s="55"/>
      <c r="K35" s="67"/>
      <c r="L35" s="68"/>
      <c r="M35" s="68"/>
      <c r="N35" s="68"/>
      <c r="O35" s="69"/>
      <c r="P35" s="69"/>
      <c r="Q35" s="72"/>
      <c r="R35" s="55"/>
      <c r="S35" s="67"/>
      <c r="T35" s="68"/>
      <c r="U35" s="68"/>
      <c r="V35" s="68"/>
      <c r="W35" s="69"/>
      <c r="X35" s="69"/>
      <c r="Y35" s="73"/>
      <c r="AA35" s="137"/>
      <c r="AB35" s="138"/>
      <c r="AC35" s="138"/>
      <c r="AD35" s="139"/>
    </row>
    <row r="36" spans="3:30" x14ac:dyDescent="0.45">
      <c r="H36" s="74" t="s">
        <v>103</v>
      </c>
      <c r="I36" s="75">
        <f>SUMIF(G5:G35,1,F5:F35)</f>
        <v>58</v>
      </c>
      <c r="P36" s="74" t="s">
        <v>103</v>
      </c>
      <c r="Q36" s="75">
        <f>SUMIF(O5:O35,1,N5:N35)</f>
        <v>58</v>
      </c>
      <c r="S36" s="14"/>
      <c r="T36" s="14"/>
      <c r="U36" s="14"/>
      <c r="V36" s="14"/>
      <c r="W36" s="14"/>
      <c r="X36" s="74" t="s">
        <v>103</v>
      </c>
      <c r="Y36" s="75">
        <f>SUMIF(W5:W35,1,V5:V35)</f>
        <v>58</v>
      </c>
    </row>
    <row r="37" spans="3:30" x14ac:dyDescent="0.45">
      <c r="H37" s="76" t="s">
        <v>29</v>
      </c>
      <c r="I37" s="77">
        <f>SUMIF(G5:G35,2,F5:F35)</f>
        <v>34</v>
      </c>
      <c r="P37" s="76" t="s">
        <v>29</v>
      </c>
      <c r="Q37" s="77">
        <f>SUMIF(O5:O35,2,N5:N35)</f>
        <v>34</v>
      </c>
      <c r="S37" s="14"/>
      <c r="T37" s="14"/>
      <c r="U37" s="14"/>
      <c r="V37" s="14"/>
      <c r="W37" s="14"/>
      <c r="X37" s="76" t="s">
        <v>29</v>
      </c>
      <c r="Y37" s="77">
        <f>SUMIF(W5:W35,2,V5:V35)</f>
        <v>34</v>
      </c>
    </row>
    <row r="38" spans="3:30" ht="17.5" thickBot="1" x14ac:dyDescent="0.5">
      <c r="H38" s="78" t="s">
        <v>104</v>
      </c>
      <c r="I38" s="79">
        <f>SUMIF(G5:G35,3,F5:F35)</f>
        <v>2</v>
      </c>
      <c r="P38" s="78" t="s">
        <v>104</v>
      </c>
      <c r="Q38" s="79">
        <f>SUMIF(O5:O35,3,N5:N35)</f>
        <v>2</v>
      </c>
      <c r="S38" s="14"/>
      <c r="T38" s="14"/>
      <c r="U38" s="14"/>
      <c r="V38" s="14"/>
      <c r="W38" s="14"/>
      <c r="X38" s="78" t="s">
        <v>104</v>
      </c>
      <c r="Y38" s="79">
        <f>SUMIF(W5:W35,3,V5:V35)</f>
        <v>2</v>
      </c>
    </row>
    <row r="39" spans="3:30" x14ac:dyDescent="0.45">
      <c r="S39" s="14"/>
      <c r="T39" s="14"/>
      <c r="U39" s="14"/>
      <c r="V39" s="14"/>
      <c r="W39" s="14"/>
      <c r="X39" s="14"/>
    </row>
    <row r="40" spans="3:30" x14ac:dyDescent="0.45">
      <c r="S40" s="14"/>
      <c r="T40" s="14"/>
      <c r="U40" s="14"/>
      <c r="V40" s="14"/>
      <c r="W40" s="14"/>
      <c r="X40" s="14"/>
    </row>
    <row r="41" spans="3:30" x14ac:dyDescent="0.45">
      <c r="S41" s="14"/>
      <c r="T41" s="14"/>
      <c r="U41" s="14"/>
      <c r="V41" s="14"/>
      <c r="W41" s="14"/>
      <c r="X41" s="14"/>
    </row>
    <row r="42" spans="3:30" x14ac:dyDescent="0.45">
      <c r="S42" s="14"/>
      <c r="T42" s="14"/>
      <c r="U42" s="14"/>
      <c r="V42" s="14"/>
      <c r="W42" s="14"/>
      <c r="X42" s="14"/>
    </row>
    <row r="43" spans="3:30" x14ac:dyDescent="0.45">
      <c r="S43" s="14"/>
      <c r="T43" s="14"/>
      <c r="U43" s="14"/>
      <c r="V43" s="14"/>
      <c r="W43" s="14"/>
      <c r="X43" s="14"/>
    </row>
    <row r="44" spans="3:30" x14ac:dyDescent="0.45">
      <c r="S44" s="14"/>
      <c r="T44" s="14"/>
      <c r="U44" s="14"/>
      <c r="V44" s="14"/>
      <c r="W44" s="14"/>
      <c r="X44" s="14"/>
    </row>
    <row r="45" spans="3:30" x14ac:dyDescent="0.45">
      <c r="S45" s="14"/>
      <c r="T45" s="14"/>
      <c r="U45" s="14"/>
      <c r="V45" s="14"/>
      <c r="W45" s="14"/>
      <c r="X45" s="14"/>
    </row>
    <row r="46" spans="3:30" x14ac:dyDescent="0.45">
      <c r="S46" s="14"/>
      <c r="T46" s="14"/>
      <c r="U46" s="14"/>
      <c r="V46" s="14"/>
      <c r="W46" s="14"/>
      <c r="X46" s="14"/>
    </row>
    <row r="47" spans="3:30" x14ac:dyDescent="0.45">
      <c r="S47" s="14"/>
      <c r="T47" s="14"/>
      <c r="U47" s="14"/>
      <c r="V47" s="14"/>
      <c r="W47" s="14"/>
      <c r="X47" s="14"/>
    </row>
    <row r="48" spans="3:30" x14ac:dyDescent="0.45">
      <c r="S48" s="14"/>
      <c r="T48" s="14"/>
      <c r="U48" s="14"/>
      <c r="V48" s="14"/>
      <c r="W48" s="14"/>
      <c r="X48" s="14"/>
    </row>
    <row r="49" spans="19:24" x14ac:dyDescent="0.45">
      <c r="S49" s="14"/>
      <c r="T49" s="14"/>
      <c r="U49" s="14"/>
      <c r="V49" s="14"/>
      <c r="W49" s="14"/>
      <c r="X49" s="14"/>
    </row>
    <row r="50" spans="19:24" x14ac:dyDescent="0.45">
      <c r="S50" s="14"/>
      <c r="T50" s="14"/>
      <c r="U50" s="14"/>
      <c r="V50" s="14"/>
      <c r="W50" s="14"/>
      <c r="X50" s="14"/>
    </row>
    <row r="51" spans="19:24" x14ac:dyDescent="0.45">
      <c r="S51" s="14"/>
      <c r="T51" s="14"/>
      <c r="U51" s="14"/>
      <c r="V51" s="14"/>
      <c r="W51" s="14"/>
      <c r="X51" s="14"/>
    </row>
    <row r="52" spans="19:24" x14ac:dyDescent="0.45">
      <c r="S52" s="14"/>
      <c r="T52" s="14"/>
      <c r="U52" s="14"/>
      <c r="V52" s="14"/>
      <c r="W52" s="14"/>
      <c r="X52" s="14"/>
    </row>
    <row r="53" spans="19:24" x14ac:dyDescent="0.45">
      <c r="S53" s="14"/>
      <c r="T53" s="14"/>
      <c r="U53" s="14"/>
      <c r="V53" s="14"/>
      <c r="W53" s="14"/>
      <c r="X53" s="14"/>
    </row>
    <row r="54" spans="19:24" x14ac:dyDescent="0.45">
      <c r="S54" s="14"/>
      <c r="T54" s="14"/>
      <c r="U54" s="14"/>
      <c r="V54" s="14"/>
      <c r="W54" s="14"/>
      <c r="X54" s="14"/>
    </row>
    <row r="55" spans="19:24" x14ac:dyDescent="0.45">
      <c r="S55" s="14"/>
      <c r="T55" s="14"/>
      <c r="U55" s="14"/>
      <c r="V55" s="14"/>
      <c r="W55" s="14"/>
      <c r="X55" s="14"/>
    </row>
    <row r="56" spans="19:24" x14ac:dyDescent="0.45">
      <c r="S56" s="14"/>
      <c r="T56" s="14"/>
      <c r="U56" s="14"/>
      <c r="V56" s="14"/>
      <c r="W56" s="14"/>
      <c r="X56" s="14"/>
    </row>
    <row r="57" spans="19:24" x14ac:dyDescent="0.45">
      <c r="S57" s="14"/>
      <c r="T57" s="14"/>
      <c r="U57" s="14"/>
      <c r="V57" s="14"/>
      <c r="W57" s="14"/>
      <c r="X57" s="14"/>
    </row>
    <row r="58" spans="19:24" x14ac:dyDescent="0.45">
      <c r="S58" s="14"/>
      <c r="T58" s="14"/>
      <c r="U58" s="14"/>
      <c r="V58" s="14"/>
      <c r="W58" s="14"/>
      <c r="X58" s="14"/>
    </row>
    <row r="59" spans="19:24" x14ac:dyDescent="0.45">
      <c r="S59" s="14"/>
      <c r="T59" s="14"/>
      <c r="U59" s="14"/>
      <c r="V59" s="14"/>
      <c r="W59" s="14"/>
      <c r="X59" s="14"/>
    </row>
    <row r="60" spans="19:24" x14ac:dyDescent="0.45">
      <c r="S60" s="14"/>
      <c r="T60" s="14"/>
      <c r="U60" s="14"/>
      <c r="V60" s="14"/>
      <c r="W60" s="14"/>
      <c r="X60" s="14"/>
    </row>
    <row r="61" spans="19:24" x14ac:dyDescent="0.45">
      <c r="S61" s="14"/>
      <c r="T61" s="14"/>
      <c r="U61" s="14"/>
      <c r="V61" s="14"/>
      <c r="W61" s="14"/>
      <c r="X61" s="14"/>
    </row>
    <row r="62" spans="19:24" x14ac:dyDescent="0.45">
      <c r="S62" s="14"/>
      <c r="T62" s="14"/>
      <c r="U62" s="14"/>
      <c r="V62" s="14"/>
      <c r="W62" s="14"/>
      <c r="X62" s="14"/>
    </row>
    <row r="63" spans="19:24" x14ac:dyDescent="0.45">
      <c r="S63" s="14"/>
      <c r="T63" s="14"/>
      <c r="U63" s="14"/>
      <c r="V63" s="14"/>
      <c r="W63" s="14"/>
      <c r="X63" s="14"/>
    </row>
    <row r="64" spans="19:24" x14ac:dyDescent="0.45">
      <c r="S64" s="14"/>
      <c r="T64" s="14"/>
      <c r="U64" s="14"/>
      <c r="V64" s="14"/>
      <c r="W64" s="14"/>
      <c r="X64" s="14"/>
    </row>
    <row r="65" spans="19:24" x14ac:dyDescent="0.45">
      <c r="S65" s="14"/>
      <c r="T65" s="14"/>
      <c r="U65" s="14"/>
      <c r="V65" s="14"/>
      <c r="W65" s="14"/>
      <c r="X65" s="14"/>
    </row>
    <row r="66" spans="19:24" x14ac:dyDescent="0.45">
      <c r="S66" s="14"/>
      <c r="T66" s="14"/>
      <c r="U66" s="14"/>
      <c r="V66" s="14"/>
      <c r="W66" s="14"/>
      <c r="X66" s="14"/>
    </row>
    <row r="67" spans="19:24" x14ac:dyDescent="0.45">
      <c r="S67" s="14"/>
      <c r="T67" s="14"/>
      <c r="U67" s="14"/>
      <c r="V67" s="14"/>
      <c r="W67" s="14"/>
      <c r="X67" s="14"/>
    </row>
    <row r="68" spans="19:24" x14ac:dyDescent="0.45">
      <c r="S68" s="14"/>
      <c r="T68" s="14"/>
      <c r="U68" s="14"/>
      <c r="V68" s="14"/>
      <c r="W68" s="14"/>
      <c r="X68" s="14"/>
    </row>
    <row r="69" spans="19:24" x14ac:dyDescent="0.45">
      <c r="S69" s="14"/>
      <c r="T69" s="14"/>
      <c r="U69" s="14"/>
      <c r="V69" s="14"/>
      <c r="W69" s="14"/>
      <c r="X69" s="14"/>
    </row>
    <row r="70" spans="19:24" x14ac:dyDescent="0.45">
      <c r="S70" s="14"/>
      <c r="T70" s="14"/>
      <c r="U70" s="14"/>
      <c r="V70" s="14"/>
      <c r="W70" s="14"/>
      <c r="X70" s="14"/>
    </row>
    <row r="71" spans="19:24" x14ac:dyDescent="0.45">
      <c r="S71" s="14"/>
      <c r="T71" s="14"/>
      <c r="U71" s="14"/>
      <c r="V71" s="14"/>
      <c r="W71" s="14"/>
      <c r="X71" s="14"/>
    </row>
    <row r="72" spans="19:24" x14ac:dyDescent="0.45">
      <c r="S72" s="14"/>
      <c r="T72" s="14"/>
      <c r="U72" s="14"/>
      <c r="V72" s="14"/>
      <c r="W72" s="14"/>
      <c r="X72" s="14"/>
    </row>
    <row r="73" spans="19:24" x14ac:dyDescent="0.45">
      <c r="S73" s="14"/>
      <c r="T73" s="14"/>
      <c r="U73" s="14"/>
      <c r="V73" s="14"/>
      <c r="W73" s="14"/>
      <c r="X73" s="14"/>
    </row>
    <row r="74" spans="19:24" x14ac:dyDescent="0.45">
      <c r="S74" s="14"/>
      <c r="T74" s="14"/>
      <c r="U74" s="14"/>
      <c r="V74" s="14"/>
      <c r="W74" s="14"/>
      <c r="X74" s="14"/>
    </row>
    <row r="75" spans="19:24" x14ac:dyDescent="0.45">
      <c r="S75" s="14"/>
      <c r="T75" s="14"/>
      <c r="U75" s="14"/>
      <c r="V75" s="14"/>
      <c r="W75" s="14"/>
      <c r="X75" s="14"/>
    </row>
    <row r="76" spans="19:24" x14ac:dyDescent="0.45">
      <c r="S76" s="14"/>
      <c r="T76" s="14"/>
      <c r="U76" s="14"/>
      <c r="V76" s="14"/>
      <c r="W76" s="14"/>
      <c r="X76" s="14"/>
    </row>
    <row r="77" spans="19:24" x14ac:dyDescent="0.45">
      <c r="S77" s="14"/>
      <c r="T77" s="14"/>
      <c r="U77" s="14"/>
      <c r="V77" s="14"/>
      <c r="W77" s="14"/>
      <c r="X77" s="14"/>
    </row>
    <row r="78" spans="19:24" x14ac:dyDescent="0.45">
      <c r="S78" s="14"/>
      <c r="T78" s="14"/>
      <c r="U78" s="14"/>
      <c r="V78" s="14"/>
      <c r="W78" s="14"/>
      <c r="X78" s="14"/>
    </row>
    <row r="79" spans="19:24" x14ac:dyDescent="0.45">
      <c r="S79" s="14"/>
      <c r="T79" s="14"/>
      <c r="U79" s="14"/>
      <c r="V79" s="14"/>
      <c r="W79" s="14"/>
      <c r="X79" s="14"/>
    </row>
    <row r="80" spans="19:24" x14ac:dyDescent="0.45">
      <c r="S80" s="14"/>
      <c r="T80" s="14"/>
      <c r="U80" s="14"/>
      <c r="V80" s="14"/>
      <c r="W80" s="14"/>
      <c r="X80" s="14"/>
    </row>
    <row r="81" spans="19:24" x14ac:dyDescent="0.45">
      <c r="S81" s="14"/>
      <c r="T81" s="14"/>
      <c r="U81" s="14"/>
      <c r="V81" s="14"/>
      <c r="W81" s="14"/>
      <c r="X81" s="14"/>
    </row>
    <row r="82" spans="19:24" x14ac:dyDescent="0.45">
      <c r="S82" s="14"/>
      <c r="T82" s="14"/>
      <c r="U82" s="14"/>
      <c r="V82" s="14"/>
      <c r="W82" s="14"/>
      <c r="X82" s="14"/>
    </row>
    <row r="83" spans="19:24" x14ac:dyDescent="0.45">
      <c r="S83" s="14"/>
      <c r="T83" s="14"/>
      <c r="U83" s="14"/>
      <c r="V83" s="14"/>
      <c r="W83" s="14"/>
      <c r="X83" s="14"/>
    </row>
    <row r="84" spans="19:24" x14ac:dyDescent="0.45">
      <c r="S84" s="14"/>
      <c r="T84" s="14"/>
      <c r="U84" s="14"/>
      <c r="V84" s="14"/>
      <c r="W84" s="14"/>
      <c r="X84" s="14"/>
    </row>
    <row r="85" spans="19:24" x14ac:dyDescent="0.45">
      <c r="S85" s="14"/>
      <c r="T85" s="14"/>
      <c r="U85" s="14"/>
      <c r="V85" s="14"/>
      <c r="W85" s="14"/>
      <c r="X85" s="14"/>
    </row>
    <row r="86" spans="19:24" x14ac:dyDescent="0.45">
      <c r="S86" s="14"/>
      <c r="T86" s="14"/>
      <c r="U86" s="14"/>
      <c r="V86" s="14"/>
      <c r="W86" s="14"/>
      <c r="X86" s="14"/>
    </row>
    <row r="87" spans="19:24" x14ac:dyDescent="0.45">
      <c r="S87" s="14"/>
      <c r="T87" s="14"/>
      <c r="U87" s="14"/>
      <c r="V87" s="14"/>
      <c r="W87" s="14"/>
      <c r="X87" s="14"/>
    </row>
    <row r="88" spans="19:24" x14ac:dyDescent="0.45">
      <c r="S88" s="14"/>
      <c r="T88" s="14"/>
      <c r="U88" s="14"/>
      <c r="V88" s="14"/>
      <c r="W88" s="14"/>
      <c r="X88" s="14"/>
    </row>
    <row r="89" spans="19:24" x14ac:dyDescent="0.45">
      <c r="S89" s="14"/>
      <c r="T89" s="14"/>
      <c r="U89" s="14"/>
      <c r="V89" s="14"/>
      <c r="W89" s="14"/>
      <c r="X89" s="14"/>
    </row>
    <row r="90" spans="19:24" x14ac:dyDescent="0.45">
      <c r="S90" s="14"/>
      <c r="T90" s="14"/>
      <c r="U90" s="14"/>
      <c r="V90" s="14"/>
      <c r="W90" s="14"/>
      <c r="X90" s="14"/>
    </row>
    <row r="91" spans="19:24" x14ac:dyDescent="0.45">
      <c r="S91" s="14"/>
      <c r="T91" s="14"/>
      <c r="U91" s="14"/>
      <c r="V91" s="14"/>
      <c r="W91" s="14"/>
      <c r="X91" s="14"/>
    </row>
    <row r="92" spans="19:24" x14ac:dyDescent="0.45">
      <c r="S92" s="14"/>
      <c r="T92" s="14"/>
      <c r="U92" s="14"/>
      <c r="V92" s="14"/>
      <c r="W92" s="14"/>
      <c r="X92" s="14"/>
    </row>
    <row r="93" spans="19:24" x14ac:dyDescent="0.45">
      <c r="S93" s="14"/>
      <c r="T93" s="14"/>
      <c r="U93" s="14"/>
      <c r="V93" s="14"/>
      <c r="W93" s="14"/>
      <c r="X93" s="14"/>
    </row>
    <row r="94" spans="19:24" x14ac:dyDescent="0.45">
      <c r="S94" s="14"/>
      <c r="T94" s="14"/>
      <c r="U94" s="14"/>
      <c r="V94" s="14"/>
      <c r="W94" s="14"/>
      <c r="X94" s="14"/>
    </row>
    <row r="95" spans="19:24" x14ac:dyDescent="0.45">
      <c r="S95" s="14"/>
      <c r="T95" s="14"/>
      <c r="U95" s="14"/>
      <c r="V95" s="14"/>
      <c r="W95" s="14"/>
      <c r="X95" s="14"/>
    </row>
    <row r="96" spans="19:24" x14ac:dyDescent="0.45">
      <c r="S96" s="14"/>
      <c r="T96" s="14"/>
      <c r="U96" s="14"/>
      <c r="V96" s="14"/>
      <c r="W96" s="14"/>
      <c r="X96" s="14"/>
    </row>
    <row r="97" spans="19:24" x14ac:dyDescent="0.45">
      <c r="S97" s="14"/>
      <c r="T97" s="14"/>
      <c r="U97" s="14"/>
      <c r="V97" s="14"/>
      <c r="W97" s="14"/>
      <c r="X97" s="14"/>
    </row>
    <row r="98" spans="19:24" x14ac:dyDescent="0.45">
      <c r="S98" s="14"/>
      <c r="T98" s="14"/>
      <c r="U98" s="14"/>
      <c r="V98" s="14"/>
      <c r="W98" s="14"/>
      <c r="X98" s="14"/>
    </row>
    <row r="99" spans="19:24" x14ac:dyDescent="0.45">
      <c r="S99" s="14"/>
      <c r="T99" s="14"/>
      <c r="U99" s="14"/>
      <c r="V99" s="14"/>
      <c r="W99" s="14"/>
      <c r="X99" s="14"/>
    </row>
    <row r="100" spans="19:24" x14ac:dyDescent="0.45">
      <c r="S100" s="14"/>
      <c r="T100" s="14"/>
      <c r="U100" s="14"/>
      <c r="V100" s="14"/>
      <c r="W100" s="14"/>
      <c r="X100" s="14"/>
    </row>
    <row r="101" spans="19:24" x14ac:dyDescent="0.45">
      <c r="S101" s="14"/>
      <c r="T101" s="14"/>
      <c r="U101" s="14"/>
      <c r="V101" s="14"/>
      <c r="W101" s="14"/>
      <c r="X101" s="14"/>
    </row>
    <row r="102" spans="19:24" x14ac:dyDescent="0.45">
      <c r="S102" s="14"/>
      <c r="T102" s="14"/>
      <c r="U102" s="14"/>
      <c r="V102" s="14"/>
      <c r="W102" s="14"/>
      <c r="X102" s="14"/>
    </row>
    <row r="103" spans="19:24" x14ac:dyDescent="0.45">
      <c r="S103" s="14"/>
      <c r="T103" s="14"/>
      <c r="U103" s="14"/>
      <c r="V103" s="14"/>
      <c r="W103" s="14"/>
      <c r="X103" s="14"/>
    </row>
    <row r="104" spans="19:24" x14ac:dyDescent="0.45">
      <c r="S104" s="14"/>
      <c r="T104" s="14"/>
      <c r="U104" s="14"/>
      <c r="V104" s="14"/>
      <c r="W104" s="14"/>
      <c r="X104" s="14"/>
    </row>
    <row r="105" spans="19:24" x14ac:dyDescent="0.45">
      <c r="S105" s="14"/>
      <c r="T105" s="14"/>
      <c r="U105" s="14"/>
      <c r="V105" s="14"/>
      <c r="W105" s="14"/>
      <c r="X105" s="14"/>
    </row>
    <row r="106" spans="19:24" x14ac:dyDescent="0.45">
      <c r="S106" s="14"/>
      <c r="T106" s="14"/>
      <c r="U106" s="14"/>
      <c r="V106" s="14"/>
      <c r="W106" s="14"/>
      <c r="X106" s="14"/>
    </row>
    <row r="107" spans="19:24" x14ac:dyDescent="0.45">
      <c r="S107" s="14"/>
      <c r="T107" s="14"/>
      <c r="U107" s="14"/>
      <c r="V107" s="14"/>
      <c r="W107" s="14"/>
      <c r="X107" s="14"/>
    </row>
    <row r="108" spans="19:24" x14ac:dyDescent="0.45">
      <c r="S108" s="14"/>
      <c r="T108" s="14"/>
      <c r="U108" s="14"/>
      <c r="V108" s="14"/>
      <c r="W108" s="14"/>
      <c r="X108" s="14"/>
    </row>
    <row r="109" spans="19:24" x14ac:dyDescent="0.45">
      <c r="S109" s="14"/>
      <c r="T109" s="14"/>
      <c r="U109" s="14"/>
      <c r="V109" s="14"/>
      <c r="W109" s="14"/>
      <c r="X109" s="14"/>
    </row>
    <row r="110" spans="19:24" x14ac:dyDescent="0.45">
      <c r="S110" s="14"/>
      <c r="T110" s="14"/>
      <c r="U110" s="14"/>
      <c r="V110" s="14"/>
      <c r="W110" s="14"/>
      <c r="X110" s="14"/>
    </row>
    <row r="111" spans="19:24" x14ac:dyDescent="0.45">
      <c r="S111" s="14"/>
      <c r="T111" s="14"/>
      <c r="U111" s="14"/>
      <c r="V111" s="14"/>
      <c r="W111" s="14"/>
      <c r="X111" s="14"/>
    </row>
    <row r="112" spans="19:24" x14ac:dyDescent="0.45">
      <c r="S112" s="14"/>
      <c r="T112" s="14"/>
      <c r="U112" s="14"/>
      <c r="V112" s="14"/>
      <c r="W112" s="14"/>
      <c r="X112" s="14"/>
    </row>
    <row r="113" spans="19:24" x14ac:dyDescent="0.45">
      <c r="S113" s="14"/>
      <c r="T113" s="14"/>
      <c r="U113" s="14"/>
      <c r="V113" s="14"/>
      <c r="W113" s="14"/>
      <c r="X113" s="14"/>
    </row>
    <row r="114" spans="19:24" x14ac:dyDescent="0.45">
      <c r="S114" s="14"/>
      <c r="T114" s="14"/>
      <c r="U114" s="14"/>
      <c r="V114" s="14"/>
      <c r="W114" s="14"/>
      <c r="X114" s="14"/>
    </row>
    <row r="115" spans="19:24" x14ac:dyDescent="0.45">
      <c r="S115" s="14"/>
      <c r="T115" s="14"/>
      <c r="U115" s="14"/>
      <c r="V115" s="14"/>
      <c r="W115" s="14"/>
      <c r="X115" s="14"/>
    </row>
    <row r="116" spans="19:24" x14ac:dyDescent="0.45">
      <c r="S116" s="14"/>
      <c r="T116" s="14"/>
      <c r="U116" s="14"/>
      <c r="V116" s="14"/>
      <c r="W116" s="14"/>
      <c r="X116" s="14"/>
    </row>
    <row r="117" spans="19:24" x14ac:dyDescent="0.45">
      <c r="S117" s="14"/>
      <c r="T117" s="14"/>
      <c r="U117" s="14"/>
      <c r="V117" s="14"/>
      <c r="W117" s="14"/>
      <c r="X117" s="14"/>
    </row>
    <row r="118" spans="19:24" x14ac:dyDescent="0.45">
      <c r="S118" s="14"/>
      <c r="T118" s="14"/>
      <c r="U118" s="14"/>
      <c r="V118" s="14"/>
      <c r="W118" s="14"/>
      <c r="X118" s="14"/>
    </row>
    <row r="119" spans="19:24" x14ac:dyDescent="0.45">
      <c r="S119" s="14"/>
      <c r="T119" s="14"/>
      <c r="U119" s="14"/>
      <c r="V119" s="14"/>
      <c r="W119" s="14"/>
      <c r="X119" s="14"/>
    </row>
    <row r="120" spans="19:24" x14ac:dyDescent="0.45">
      <c r="S120" s="14"/>
      <c r="T120" s="14"/>
      <c r="U120" s="14"/>
      <c r="V120" s="14"/>
      <c r="W120" s="14"/>
      <c r="X120" s="14"/>
    </row>
    <row r="121" spans="19:24" x14ac:dyDescent="0.45">
      <c r="S121" s="14"/>
      <c r="T121" s="14"/>
      <c r="U121" s="14"/>
      <c r="V121" s="14"/>
      <c r="W121" s="14"/>
      <c r="X121" s="14"/>
    </row>
    <row r="122" spans="19:24" x14ac:dyDescent="0.45">
      <c r="S122" s="14"/>
      <c r="T122" s="14"/>
      <c r="U122" s="14"/>
      <c r="V122" s="14"/>
      <c r="W122" s="14"/>
      <c r="X122" s="14"/>
    </row>
    <row r="123" spans="19:24" x14ac:dyDescent="0.45">
      <c r="S123" s="14"/>
      <c r="T123" s="14"/>
      <c r="U123" s="14"/>
      <c r="V123" s="14"/>
      <c r="W123" s="14"/>
      <c r="X123" s="14"/>
    </row>
    <row r="124" spans="19:24" x14ac:dyDescent="0.45">
      <c r="S124" s="14"/>
      <c r="T124" s="14"/>
      <c r="U124" s="14"/>
      <c r="V124" s="14"/>
      <c r="W124" s="14"/>
      <c r="X124" s="14"/>
    </row>
    <row r="125" spans="19:24" x14ac:dyDescent="0.45">
      <c r="S125" s="14"/>
      <c r="T125" s="14"/>
      <c r="U125" s="14"/>
      <c r="V125" s="14"/>
      <c r="W125" s="14"/>
      <c r="X125" s="14"/>
    </row>
    <row r="126" spans="19:24" x14ac:dyDescent="0.45">
      <c r="S126" s="14"/>
      <c r="T126" s="14"/>
      <c r="U126" s="14"/>
      <c r="V126" s="14"/>
      <c r="W126" s="14"/>
      <c r="X126" s="14"/>
    </row>
    <row r="127" spans="19:24" x14ac:dyDescent="0.45">
      <c r="S127" s="14"/>
      <c r="T127" s="14"/>
      <c r="U127" s="14"/>
      <c r="V127" s="14"/>
      <c r="W127" s="14"/>
      <c r="X127" s="14"/>
    </row>
    <row r="128" spans="19:24" x14ac:dyDescent="0.45">
      <c r="S128" s="14"/>
      <c r="T128" s="14"/>
      <c r="U128" s="14"/>
      <c r="V128" s="14"/>
      <c r="W128" s="14"/>
      <c r="X128" s="14"/>
    </row>
    <row r="129" spans="19:24" x14ac:dyDescent="0.45">
      <c r="S129" s="14"/>
      <c r="T129" s="14"/>
      <c r="U129" s="14"/>
      <c r="V129" s="14"/>
      <c r="W129" s="14"/>
      <c r="X129" s="14"/>
    </row>
    <row r="130" spans="19:24" x14ac:dyDescent="0.45">
      <c r="S130" s="14"/>
      <c r="T130" s="14"/>
      <c r="U130" s="14"/>
      <c r="V130" s="14"/>
      <c r="W130" s="14"/>
      <c r="X130" s="14"/>
    </row>
    <row r="131" spans="19:24" x14ac:dyDescent="0.45">
      <c r="S131" s="14"/>
      <c r="T131" s="14"/>
      <c r="U131" s="14"/>
      <c r="V131" s="14"/>
      <c r="W131" s="14"/>
      <c r="X131" s="14"/>
    </row>
    <row r="132" spans="19:24" x14ac:dyDescent="0.45">
      <c r="S132" s="14"/>
      <c r="T132" s="14"/>
      <c r="U132" s="14"/>
      <c r="V132" s="14"/>
      <c r="W132" s="14"/>
      <c r="X132" s="14"/>
    </row>
    <row r="133" spans="19:24" x14ac:dyDescent="0.45">
      <c r="S133" s="14"/>
      <c r="T133" s="14"/>
      <c r="U133" s="14"/>
      <c r="V133" s="14"/>
      <c r="W133" s="14"/>
      <c r="X133" s="14"/>
    </row>
    <row r="134" spans="19:24" x14ac:dyDescent="0.45">
      <c r="S134" s="14"/>
      <c r="T134" s="14"/>
      <c r="U134" s="14"/>
      <c r="V134" s="14"/>
      <c r="W134" s="14"/>
      <c r="X134" s="14"/>
    </row>
    <row r="135" spans="19:24" x14ac:dyDescent="0.45">
      <c r="S135" s="14"/>
      <c r="T135" s="14"/>
      <c r="U135" s="14"/>
      <c r="V135" s="14"/>
      <c r="W135" s="14"/>
      <c r="X135" s="14"/>
    </row>
    <row r="136" spans="19:24" x14ac:dyDescent="0.45">
      <c r="S136" s="14"/>
      <c r="T136" s="14"/>
      <c r="U136" s="14"/>
      <c r="V136" s="14"/>
      <c r="W136" s="14"/>
      <c r="X136" s="14"/>
    </row>
    <row r="137" spans="19:24" x14ac:dyDescent="0.45">
      <c r="S137" s="14"/>
      <c r="T137" s="14"/>
      <c r="U137" s="14"/>
      <c r="V137" s="14"/>
      <c r="W137" s="14"/>
      <c r="X137" s="14"/>
    </row>
    <row r="138" spans="19:24" x14ac:dyDescent="0.45">
      <c r="S138" s="14"/>
      <c r="T138" s="14"/>
      <c r="U138" s="14"/>
      <c r="V138" s="14"/>
      <c r="W138" s="14"/>
      <c r="X138" s="14"/>
    </row>
    <row r="139" spans="19:24" x14ac:dyDescent="0.45">
      <c r="S139" s="14"/>
      <c r="T139" s="14"/>
      <c r="U139" s="14"/>
      <c r="V139" s="14"/>
      <c r="W139" s="14"/>
      <c r="X139" s="14"/>
    </row>
    <row r="140" spans="19:24" x14ac:dyDescent="0.45">
      <c r="S140" s="14"/>
      <c r="T140" s="14"/>
      <c r="U140" s="14"/>
      <c r="V140" s="14"/>
      <c r="W140" s="14"/>
      <c r="X140" s="14"/>
    </row>
    <row r="141" spans="19:24" x14ac:dyDescent="0.45">
      <c r="S141" s="14"/>
      <c r="T141" s="14"/>
      <c r="U141" s="14"/>
      <c r="V141" s="14"/>
      <c r="W141" s="14"/>
      <c r="X141" s="14"/>
    </row>
    <row r="142" spans="19:24" x14ac:dyDescent="0.45">
      <c r="S142" s="14"/>
      <c r="T142" s="14"/>
      <c r="U142" s="14"/>
      <c r="V142" s="14"/>
      <c r="W142" s="14"/>
      <c r="X142" s="14"/>
    </row>
    <row r="143" spans="19:24" x14ac:dyDescent="0.45">
      <c r="S143" s="14"/>
      <c r="T143" s="14"/>
      <c r="U143" s="14"/>
      <c r="V143" s="14"/>
      <c r="W143" s="14"/>
      <c r="X143" s="14"/>
    </row>
    <row r="144" spans="19:24" x14ac:dyDescent="0.45">
      <c r="S144" s="14"/>
      <c r="T144" s="14"/>
      <c r="U144" s="14"/>
      <c r="V144" s="14"/>
      <c r="W144" s="14"/>
      <c r="X144" s="14"/>
    </row>
    <row r="145" spans="19:24" x14ac:dyDescent="0.45">
      <c r="S145" s="14"/>
      <c r="T145" s="14"/>
      <c r="U145" s="14"/>
      <c r="V145" s="14"/>
      <c r="W145" s="14"/>
      <c r="X145" s="14"/>
    </row>
    <row r="146" spans="19:24" x14ac:dyDescent="0.45">
      <c r="S146" s="14"/>
      <c r="T146" s="14"/>
      <c r="U146" s="14"/>
      <c r="V146" s="14"/>
      <c r="W146" s="14"/>
      <c r="X146" s="14"/>
    </row>
    <row r="147" spans="19:24" x14ac:dyDescent="0.45">
      <c r="S147" s="14"/>
      <c r="T147" s="14"/>
      <c r="U147" s="14"/>
      <c r="V147" s="14"/>
      <c r="W147" s="14"/>
      <c r="X147" s="14"/>
    </row>
    <row r="148" spans="19:24" x14ac:dyDescent="0.45">
      <c r="S148" s="14"/>
      <c r="T148" s="14"/>
      <c r="U148" s="14"/>
      <c r="V148" s="14"/>
      <c r="W148" s="14"/>
      <c r="X148" s="14"/>
    </row>
    <row r="149" spans="19:24" x14ac:dyDescent="0.45">
      <c r="S149" s="14"/>
      <c r="T149" s="14"/>
      <c r="U149" s="14"/>
      <c r="V149" s="14"/>
      <c r="W149" s="14"/>
      <c r="X149" s="14"/>
    </row>
    <row r="150" spans="19:24" x14ac:dyDescent="0.45">
      <c r="S150" s="14"/>
      <c r="T150" s="14"/>
      <c r="U150" s="14"/>
      <c r="V150" s="14"/>
      <c r="W150" s="14"/>
      <c r="X150" s="14"/>
    </row>
    <row r="151" spans="19:24" x14ac:dyDescent="0.45">
      <c r="S151" s="14"/>
      <c r="T151" s="14"/>
      <c r="U151" s="14"/>
      <c r="V151" s="14"/>
      <c r="W151" s="14"/>
      <c r="X151" s="14"/>
    </row>
    <row r="152" spans="19:24" x14ac:dyDescent="0.45">
      <c r="S152" s="14"/>
      <c r="T152" s="14"/>
      <c r="U152" s="14"/>
      <c r="V152" s="14"/>
      <c r="W152" s="14"/>
      <c r="X152" s="14"/>
    </row>
    <row r="153" spans="19:24" x14ac:dyDescent="0.45">
      <c r="S153" s="14"/>
      <c r="T153" s="14"/>
      <c r="U153" s="14"/>
      <c r="V153" s="14"/>
      <c r="W153" s="14"/>
      <c r="X153" s="14"/>
    </row>
    <row r="154" spans="19:24" x14ac:dyDescent="0.45">
      <c r="S154" s="14"/>
      <c r="T154" s="14"/>
      <c r="U154" s="14"/>
      <c r="V154" s="14"/>
      <c r="W154" s="14"/>
      <c r="X154" s="14"/>
    </row>
    <row r="155" spans="19:24" x14ac:dyDescent="0.45">
      <c r="S155" s="14"/>
      <c r="T155" s="14"/>
      <c r="U155" s="14"/>
      <c r="V155" s="14"/>
      <c r="W155" s="14"/>
      <c r="X155" s="14"/>
    </row>
    <row r="156" spans="19:24" x14ac:dyDescent="0.45">
      <c r="S156" s="14"/>
      <c r="T156" s="14"/>
      <c r="U156" s="14"/>
      <c r="V156" s="14"/>
      <c r="W156" s="14"/>
      <c r="X156" s="14"/>
    </row>
    <row r="157" spans="19:24" x14ac:dyDescent="0.45">
      <c r="S157" s="14"/>
      <c r="T157" s="14"/>
      <c r="U157" s="14"/>
      <c r="V157" s="14"/>
      <c r="W157" s="14"/>
      <c r="X157" s="14"/>
    </row>
    <row r="158" spans="19:24" x14ac:dyDescent="0.45">
      <c r="S158" s="14"/>
      <c r="T158" s="14"/>
      <c r="U158" s="14"/>
      <c r="V158" s="14"/>
      <c r="W158" s="14"/>
      <c r="X158" s="14"/>
    </row>
    <row r="159" spans="19:24" x14ac:dyDescent="0.45">
      <c r="S159" s="14"/>
      <c r="T159" s="14"/>
      <c r="U159" s="14"/>
      <c r="V159" s="14"/>
      <c r="W159" s="14"/>
      <c r="X159" s="14"/>
    </row>
    <row r="160" spans="19:24" x14ac:dyDescent="0.45">
      <c r="S160" s="14"/>
      <c r="T160" s="14"/>
      <c r="U160" s="14"/>
      <c r="V160" s="14"/>
      <c r="W160" s="14"/>
      <c r="X160" s="14"/>
    </row>
    <row r="161" spans="19:24" x14ac:dyDescent="0.45">
      <c r="S161" s="14"/>
      <c r="T161" s="14"/>
      <c r="U161" s="14"/>
      <c r="V161" s="14"/>
      <c r="W161" s="14"/>
      <c r="X161" s="14"/>
    </row>
    <row r="162" spans="19:24" x14ac:dyDescent="0.45">
      <c r="S162" s="14"/>
      <c r="T162" s="14"/>
      <c r="U162" s="14"/>
      <c r="V162" s="14"/>
      <c r="W162" s="14"/>
      <c r="X162" s="14"/>
    </row>
    <row r="163" spans="19:24" x14ac:dyDescent="0.45">
      <c r="S163" s="14"/>
      <c r="T163" s="14"/>
      <c r="U163" s="14"/>
      <c r="V163" s="14"/>
      <c r="W163" s="14"/>
      <c r="X163" s="14"/>
    </row>
    <row r="164" spans="19:24" x14ac:dyDescent="0.45">
      <c r="S164" s="14"/>
      <c r="T164" s="14"/>
      <c r="U164" s="14"/>
      <c r="V164" s="14"/>
      <c r="W164" s="14"/>
      <c r="X164" s="14"/>
    </row>
    <row r="165" spans="19:24" x14ac:dyDescent="0.45">
      <c r="S165" s="14"/>
      <c r="T165" s="14"/>
      <c r="U165" s="14"/>
      <c r="V165" s="14"/>
      <c r="W165" s="14"/>
      <c r="X165" s="14"/>
    </row>
    <row r="166" spans="19:24" x14ac:dyDescent="0.45">
      <c r="S166" s="14"/>
      <c r="T166" s="14"/>
      <c r="U166" s="14"/>
      <c r="V166" s="14"/>
      <c r="W166" s="14"/>
      <c r="X166" s="14"/>
    </row>
    <row r="167" spans="19:24" x14ac:dyDescent="0.45">
      <c r="S167" s="14"/>
      <c r="T167" s="14"/>
      <c r="U167" s="14"/>
      <c r="V167" s="14"/>
      <c r="W167" s="14"/>
      <c r="X167" s="14"/>
    </row>
    <row r="168" spans="19:24" x14ac:dyDescent="0.45">
      <c r="S168" s="14"/>
      <c r="T168" s="14"/>
      <c r="U168" s="14"/>
      <c r="V168" s="14"/>
      <c r="W168" s="14"/>
      <c r="X168" s="14"/>
    </row>
    <row r="169" spans="19:24" x14ac:dyDescent="0.45">
      <c r="S169" s="14"/>
      <c r="T169" s="14"/>
      <c r="U169" s="14"/>
      <c r="V169" s="14"/>
      <c r="W169" s="14"/>
      <c r="X169" s="14"/>
    </row>
    <row r="170" spans="19:24" x14ac:dyDescent="0.45">
      <c r="S170" s="14"/>
      <c r="T170" s="14"/>
      <c r="U170" s="14"/>
      <c r="V170" s="14"/>
      <c r="W170" s="14"/>
      <c r="X170" s="14"/>
    </row>
    <row r="171" spans="19:24" x14ac:dyDescent="0.45">
      <c r="S171" s="14"/>
      <c r="T171" s="14"/>
      <c r="U171" s="14"/>
      <c r="V171" s="14"/>
      <c r="W171" s="14"/>
      <c r="X171" s="14"/>
    </row>
    <row r="172" spans="19:24" x14ac:dyDescent="0.45">
      <c r="S172" s="14"/>
      <c r="T172" s="14"/>
      <c r="U172" s="14"/>
      <c r="V172" s="14"/>
      <c r="W172" s="14"/>
      <c r="X172" s="14"/>
    </row>
    <row r="173" spans="19:24" x14ac:dyDescent="0.45">
      <c r="S173" s="14"/>
      <c r="T173" s="14"/>
      <c r="U173" s="14"/>
      <c r="V173" s="14"/>
      <c r="W173" s="14"/>
      <c r="X173" s="14"/>
    </row>
    <row r="174" spans="19:24" x14ac:dyDescent="0.45">
      <c r="S174" s="14"/>
      <c r="T174" s="14"/>
      <c r="U174" s="14"/>
      <c r="V174" s="14"/>
      <c r="W174" s="14"/>
      <c r="X174" s="14"/>
    </row>
    <row r="175" spans="19:24" x14ac:dyDescent="0.45">
      <c r="S175" s="14"/>
      <c r="T175" s="14"/>
      <c r="U175" s="14"/>
      <c r="V175" s="14"/>
      <c r="W175" s="14"/>
      <c r="X175" s="14"/>
    </row>
    <row r="176" spans="19:24" x14ac:dyDescent="0.45">
      <c r="S176" s="14"/>
      <c r="T176" s="14"/>
      <c r="U176" s="14"/>
      <c r="V176" s="14"/>
      <c r="W176" s="14"/>
      <c r="X176" s="14"/>
    </row>
    <row r="177" spans="19:24" x14ac:dyDescent="0.45">
      <c r="S177" s="14"/>
      <c r="T177" s="14"/>
      <c r="U177" s="14"/>
      <c r="V177" s="14"/>
      <c r="W177" s="14"/>
      <c r="X177" s="14"/>
    </row>
    <row r="178" spans="19:24" x14ac:dyDescent="0.45">
      <c r="S178" s="14"/>
      <c r="T178" s="14"/>
      <c r="U178" s="14"/>
      <c r="V178" s="14"/>
      <c r="W178" s="14"/>
      <c r="X178" s="14"/>
    </row>
    <row r="179" spans="19:24" x14ac:dyDescent="0.45">
      <c r="S179" s="14"/>
      <c r="T179" s="14"/>
      <c r="U179" s="14"/>
      <c r="V179" s="14"/>
      <c r="W179" s="14"/>
      <c r="X179" s="14"/>
    </row>
    <row r="180" spans="19:24" x14ac:dyDescent="0.45">
      <c r="S180" s="14"/>
      <c r="T180" s="14"/>
      <c r="U180" s="14"/>
      <c r="V180" s="14"/>
      <c r="W180" s="14"/>
      <c r="X180" s="14"/>
    </row>
    <row r="181" spans="19:24" x14ac:dyDescent="0.45">
      <c r="S181" s="14"/>
      <c r="T181" s="14"/>
      <c r="U181" s="14"/>
      <c r="V181" s="14"/>
      <c r="W181" s="14"/>
      <c r="X181" s="14"/>
    </row>
    <row r="182" spans="19:24" x14ac:dyDescent="0.45">
      <c r="S182" s="14"/>
      <c r="T182" s="14"/>
      <c r="U182" s="14"/>
      <c r="V182" s="14"/>
      <c r="W182" s="14"/>
      <c r="X182" s="14"/>
    </row>
    <row r="183" spans="19:24" x14ac:dyDescent="0.45">
      <c r="S183" s="14"/>
      <c r="T183" s="14"/>
      <c r="U183" s="14"/>
      <c r="V183" s="14"/>
      <c r="W183" s="14"/>
      <c r="X183" s="14"/>
    </row>
    <row r="184" spans="19:24" x14ac:dyDescent="0.45">
      <c r="S184" s="14"/>
      <c r="T184" s="14"/>
      <c r="U184" s="14"/>
      <c r="V184" s="14"/>
      <c r="W184" s="14"/>
      <c r="X184" s="14"/>
    </row>
    <row r="185" spans="19:24" x14ac:dyDescent="0.45">
      <c r="S185" s="14"/>
      <c r="T185" s="14"/>
      <c r="U185" s="14"/>
      <c r="V185" s="14"/>
      <c r="W185" s="14"/>
      <c r="X185" s="14"/>
    </row>
    <row r="186" spans="19:24" x14ac:dyDescent="0.45">
      <c r="S186" s="14"/>
      <c r="T186" s="14"/>
      <c r="U186" s="14"/>
      <c r="V186" s="14"/>
      <c r="W186" s="14"/>
      <c r="X186" s="14"/>
    </row>
    <row r="187" spans="19:24" x14ac:dyDescent="0.45">
      <c r="S187" s="14"/>
      <c r="T187" s="14"/>
      <c r="U187" s="14"/>
      <c r="V187" s="14"/>
      <c r="W187" s="14"/>
      <c r="X187" s="14"/>
    </row>
    <row r="188" spans="19:24" x14ac:dyDescent="0.45">
      <c r="S188" s="14"/>
      <c r="T188" s="14"/>
      <c r="U188" s="14"/>
      <c r="V188" s="14"/>
      <c r="W188" s="14"/>
      <c r="X188" s="14"/>
    </row>
    <row r="189" spans="19:24" x14ac:dyDescent="0.45">
      <c r="S189" s="14"/>
      <c r="T189" s="14"/>
      <c r="U189" s="14"/>
      <c r="V189" s="14"/>
      <c r="W189" s="14"/>
      <c r="X189" s="14"/>
    </row>
    <row r="190" spans="19:24" x14ac:dyDescent="0.45">
      <c r="S190" s="14"/>
      <c r="T190" s="14"/>
      <c r="U190" s="14"/>
      <c r="V190" s="14"/>
      <c r="W190" s="14"/>
      <c r="X190" s="14"/>
    </row>
    <row r="191" spans="19:24" x14ac:dyDescent="0.45">
      <c r="S191" s="14"/>
      <c r="T191" s="14"/>
      <c r="U191" s="14"/>
      <c r="V191" s="14"/>
      <c r="W191" s="14"/>
      <c r="X191" s="14"/>
    </row>
    <row r="192" spans="19:24" x14ac:dyDescent="0.45">
      <c r="S192" s="14"/>
      <c r="T192" s="14"/>
      <c r="U192" s="14"/>
      <c r="V192" s="14"/>
      <c r="W192" s="14"/>
      <c r="X192" s="14"/>
    </row>
    <row r="193" spans="19:24" x14ac:dyDescent="0.45">
      <c r="S193" s="14"/>
      <c r="T193" s="14"/>
      <c r="U193" s="14"/>
      <c r="V193" s="14"/>
      <c r="W193" s="14"/>
      <c r="X193" s="14"/>
    </row>
    <row r="194" spans="19:24" x14ac:dyDescent="0.45">
      <c r="S194" s="14"/>
      <c r="T194" s="14"/>
      <c r="U194" s="14"/>
      <c r="V194" s="14"/>
      <c r="W194" s="14"/>
      <c r="X194" s="14"/>
    </row>
    <row r="195" spans="19:24" x14ac:dyDescent="0.45">
      <c r="S195" s="14"/>
      <c r="T195" s="14"/>
      <c r="U195" s="14"/>
      <c r="V195" s="14"/>
      <c r="W195" s="14"/>
      <c r="X195" s="14"/>
    </row>
    <row r="196" spans="19:24" x14ac:dyDescent="0.45">
      <c r="S196" s="14"/>
      <c r="T196" s="14"/>
      <c r="U196" s="14"/>
      <c r="V196" s="14"/>
      <c r="W196" s="14"/>
      <c r="X196" s="14"/>
    </row>
    <row r="197" spans="19:24" x14ac:dyDescent="0.45">
      <c r="S197" s="14"/>
      <c r="T197" s="14"/>
      <c r="U197" s="14"/>
      <c r="V197" s="14"/>
      <c r="W197" s="14"/>
      <c r="X197" s="14"/>
    </row>
    <row r="198" spans="19:24" x14ac:dyDescent="0.45">
      <c r="S198" s="14"/>
      <c r="T198" s="14"/>
      <c r="U198" s="14"/>
      <c r="V198" s="14"/>
      <c r="W198" s="14"/>
      <c r="X198" s="14"/>
    </row>
    <row r="199" spans="19:24" x14ac:dyDescent="0.45">
      <c r="S199" s="14"/>
      <c r="T199" s="14"/>
      <c r="U199" s="14"/>
      <c r="V199" s="14"/>
      <c r="W199" s="14"/>
      <c r="X199" s="14"/>
    </row>
    <row r="200" spans="19:24" x14ac:dyDescent="0.45">
      <c r="S200" s="14"/>
      <c r="T200" s="14"/>
      <c r="U200" s="14"/>
      <c r="V200" s="14"/>
      <c r="W200" s="14"/>
      <c r="X200" s="14"/>
    </row>
  </sheetData>
  <sheetProtection sheet="1" objects="1" scenarios="1"/>
  <mergeCells count="5">
    <mergeCell ref="C2:I2"/>
    <mergeCell ref="K2:Q2"/>
    <mergeCell ref="S2:Y2"/>
    <mergeCell ref="AA2:AD2"/>
    <mergeCell ref="AA7:AD35"/>
  </mergeCells>
  <phoneticPr fontId="2" type="noConversion"/>
  <dataValidations count="2">
    <dataValidation type="list" allowBlank="1" showInputMessage="1" showErrorMessage="1" sqref="M5:M35 U5:U35 E5:E35" xr:uid="{313D23F5-6E0C-4522-946C-5C9A4E176E0D}">
      <formula1>$A$15:$A$17</formula1>
    </dataValidation>
    <dataValidation type="list" allowBlank="1" showInputMessage="1" showErrorMessage="1" sqref="L5:L35 T5:T35 D5:D35" xr:uid="{C7053180-D0F4-4640-86E6-9D6C1DBD341C}">
      <formula1>$A$5:$A$13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536F5-229F-4143-93E7-B26CE5E6C84E}">
  <dimension ref="B1:AA131"/>
  <sheetViews>
    <sheetView workbookViewId="0">
      <selection activeCell="C3" sqref="C3:C131"/>
    </sheetView>
  </sheetViews>
  <sheetFormatPr defaultRowHeight="17" x14ac:dyDescent="0.45"/>
  <sheetData>
    <row r="1" spans="2:27" ht="17.5" thickBot="1" x14ac:dyDescent="0.5"/>
    <row r="2" spans="2:27" ht="17.5" thickBot="1" x14ac:dyDescent="0.5">
      <c r="B2" s="1" t="s">
        <v>0</v>
      </c>
      <c r="C2" s="2" t="s">
        <v>1</v>
      </c>
      <c r="D2" s="3" t="s">
        <v>186</v>
      </c>
      <c r="E2" s="3" t="s">
        <v>187</v>
      </c>
      <c r="F2" s="3" t="s">
        <v>188</v>
      </c>
      <c r="G2" s="3" t="s">
        <v>189</v>
      </c>
      <c r="H2" s="3" t="s">
        <v>190</v>
      </c>
      <c r="I2" s="3" t="s">
        <v>191</v>
      </c>
      <c r="J2" s="4" t="s">
        <v>168</v>
      </c>
      <c r="K2" s="4" t="s">
        <v>169</v>
      </c>
      <c r="L2" s="4" t="s">
        <v>170</v>
      </c>
      <c r="M2" s="4" t="s">
        <v>171</v>
      </c>
      <c r="N2" s="4" t="s">
        <v>172</v>
      </c>
      <c r="O2" s="4" t="s">
        <v>173</v>
      </c>
      <c r="P2" s="4" t="s">
        <v>174</v>
      </c>
      <c r="Q2" s="4" t="s">
        <v>175</v>
      </c>
      <c r="R2" s="4" t="s">
        <v>176</v>
      </c>
      <c r="S2" s="4" t="s">
        <v>177</v>
      </c>
      <c r="T2" s="4" t="s">
        <v>178</v>
      </c>
      <c r="U2" s="4" t="s">
        <v>179</v>
      </c>
      <c r="V2" s="4" t="s">
        <v>180</v>
      </c>
      <c r="W2" s="4" t="s">
        <v>181</v>
      </c>
      <c r="X2" s="4" t="s">
        <v>182</v>
      </c>
      <c r="Y2" s="4" t="s">
        <v>183</v>
      </c>
      <c r="Z2" s="4" t="s">
        <v>184</v>
      </c>
      <c r="AA2" s="4" t="s">
        <v>185</v>
      </c>
    </row>
    <row r="3" spans="2:27" ht="17.5" thickTop="1" x14ac:dyDescent="0.45">
      <c r="B3" s="5">
        <v>10101</v>
      </c>
      <c r="C3" s="6"/>
      <c r="D3" s="7"/>
      <c r="E3" s="8"/>
      <c r="F3" s="8"/>
      <c r="G3" s="8"/>
      <c r="H3" s="8"/>
      <c r="I3" s="8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</row>
    <row r="4" spans="2:27" x14ac:dyDescent="0.45">
      <c r="B4" s="9">
        <v>10102</v>
      </c>
      <c r="C4" s="10"/>
      <c r="D4" s="11"/>
      <c r="E4" s="12"/>
      <c r="F4" s="12"/>
      <c r="G4" s="12"/>
      <c r="H4" s="12"/>
      <c r="I4" s="12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</row>
    <row r="5" spans="2:27" x14ac:dyDescent="0.45">
      <c r="B5" s="9">
        <v>10103</v>
      </c>
      <c r="C5" s="10"/>
      <c r="D5" s="11"/>
      <c r="E5" s="12"/>
      <c r="F5" s="12"/>
      <c r="G5" s="12"/>
      <c r="H5" s="12"/>
      <c r="I5" s="12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</row>
    <row r="6" spans="2:27" x14ac:dyDescent="0.45">
      <c r="B6" s="9">
        <v>10104</v>
      </c>
      <c r="C6" s="10"/>
      <c r="D6" s="11"/>
      <c r="E6" s="12"/>
      <c r="F6" s="12"/>
      <c r="G6" s="12"/>
      <c r="H6" s="12"/>
      <c r="I6" s="12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</row>
    <row r="7" spans="2:27" x14ac:dyDescent="0.45">
      <c r="B7" s="9">
        <v>10105</v>
      </c>
      <c r="C7" s="10"/>
      <c r="D7" s="11"/>
      <c r="E7" s="12"/>
      <c r="F7" s="12"/>
      <c r="G7" s="12"/>
      <c r="H7" s="12"/>
      <c r="I7" s="12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</row>
    <row r="8" spans="2:27" x14ac:dyDescent="0.45">
      <c r="B8" s="9">
        <v>10106</v>
      </c>
      <c r="C8" s="10"/>
      <c r="D8" s="11"/>
      <c r="E8" s="12"/>
      <c r="F8" s="12"/>
      <c r="G8" s="12"/>
      <c r="H8" s="12"/>
      <c r="I8" s="12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  <c r="Y8" s="100"/>
      <c r="Z8" s="100"/>
      <c r="AA8" s="100"/>
    </row>
    <row r="9" spans="2:27" x14ac:dyDescent="0.45">
      <c r="B9" s="9">
        <v>10107</v>
      </c>
      <c r="C9" s="10"/>
      <c r="D9" s="11"/>
      <c r="E9" s="12"/>
      <c r="F9" s="12"/>
      <c r="G9" s="12"/>
      <c r="H9" s="12"/>
      <c r="I9" s="12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</row>
    <row r="10" spans="2:27" x14ac:dyDescent="0.45">
      <c r="B10" s="9">
        <v>10108</v>
      </c>
      <c r="C10" s="10"/>
      <c r="D10" s="11"/>
      <c r="E10" s="12"/>
      <c r="F10" s="12"/>
      <c r="G10" s="12"/>
      <c r="H10" s="12"/>
      <c r="I10" s="12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</row>
    <row r="11" spans="2:27" x14ac:dyDescent="0.45">
      <c r="B11" s="9">
        <v>10109</v>
      </c>
      <c r="C11" s="10"/>
      <c r="D11" s="11"/>
      <c r="E11" s="12"/>
      <c r="F11" s="12"/>
      <c r="G11" s="12"/>
      <c r="H11" s="12"/>
      <c r="I11" s="12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</row>
    <row r="12" spans="2:27" x14ac:dyDescent="0.45">
      <c r="B12" s="9">
        <v>10110</v>
      </c>
      <c r="C12" s="10"/>
      <c r="D12" s="11"/>
      <c r="E12" s="12"/>
      <c r="F12" s="12"/>
      <c r="G12" s="12"/>
      <c r="H12" s="12"/>
      <c r="I12" s="12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</row>
    <row r="13" spans="2:27" x14ac:dyDescent="0.45">
      <c r="B13" s="9">
        <v>10111</v>
      </c>
      <c r="C13" s="10"/>
      <c r="D13" s="11"/>
      <c r="E13" s="12"/>
      <c r="F13" s="12"/>
      <c r="G13" s="12"/>
      <c r="H13" s="12"/>
      <c r="I13" s="12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</row>
    <row r="14" spans="2:27" x14ac:dyDescent="0.45">
      <c r="B14" s="9">
        <v>10112</v>
      </c>
      <c r="C14" s="10"/>
      <c r="D14" s="11"/>
      <c r="E14" s="12"/>
      <c r="F14" s="12"/>
      <c r="G14" s="12"/>
      <c r="H14" s="12"/>
      <c r="I14" s="12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</row>
    <row r="15" spans="2:27" x14ac:dyDescent="0.45">
      <c r="B15" s="9">
        <v>10113</v>
      </c>
      <c r="C15" s="10"/>
      <c r="D15" s="11"/>
      <c r="E15" s="12"/>
      <c r="F15" s="12"/>
      <c r="G15" s="12"/>
      <c r="H15" s="12"/>
      <c r="I15" s="12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</row>
    <row r="16" spans="2:27" x14ac:dyDescent="0.45">
      <c r="B16" s="9">
        <v>10114</v>
      </c>
      <c r="C16" s="10"/>
      <c r="D16" s="11"/>
      <c r="E16" s="12"/>
      <c r="F16" s="12"/>
      <c r="G16" s="12"/>
      <c r="H16" s="12"/>
      <c r="I16" s="12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</row>
    <row r="17" spans="2:27" x14ac:dyDescent="0.45">
      <c r="B17" s="9">
        <v>10115</v>
      </c>
      <c r="C17" s="10"/>
      <c r="D17" s="11"/>
      <c r="E17" s="12"/>
      <c r="F17" s="12"/>
      <c r="G17" s="12"/>
      <c r="H17" s="12"/>
      <c r="I17" s="12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</row>
    <row r="18" spans="2:27" x14ac:dyDescent="0.45">
      <c r="B18" s="9">
        <v>10116</v>
      </c>
      <c r="C18" s="10"/>
      <c r="D18" s="11"/>
      <c r="E18" s="12"/>
      <c r="F18" s="12"/>
      <c r="G18" s="12"/>
      <c r="H18" s="12"/>
      <c r="I18" s="12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</row>
    <row r="19" spans="2:27" x14ac:dyDescent="0.45">
      <c r="B19" s="9">
        <v>10117</v>
      </c>
      <c r="C19" s="10"/>
      <c r="D19" s="11"/>
      <c r="E19" s="12"/>
      <c r="F19" s="12"/>
      <c r="G19" s="12"/>
      <c r="H19" s="12"/>
      <c r="I19" s="12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</row>
    <row r="20" spans="2:27" x14ac:dyDescent="0.45">
      <c r="B20" s="9">
        <v>10118</v>
      </c>
      <c r="C20" s="10"/>
      <c r="D20" s="11"/>
      <c r="E20" s="12"/>
      <c r="F20" s="12"/>
      <c r="G20" s="12"/>
      <c r="H20" s="12"/>
      <c r="I20" s="12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</row>
    <row r="21" spans="2:27" x14ac:dyDescent="0.45">
      <c r="B21" s="9">
        <v>10119</v>
      </c>
      <c r="C21" s="10"/>
      <c r="D21" s="11"/>
      <c r="E21" s="12"/>
      <c r="F21" s="12"/>
      <c r="G21" s="12"/>
      <c r="H21" s="12"/>
      <c r="I21" s="12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</row>
    <row r="22" spans="2:27" x14ac:dyDescent="0.45">
      <c r="B22" s="9">
        <v>10120</v>
      </c>
      <c r="C22" s="10"/>
      <c r="D22" s="11"/>
      <c r="E22" s="12"/>
      <c r="F22" s="12"/>
      <c r="G22" s="12"/>
      <c r="H22" s="12"/>
      <c r="I22" s="12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</row>
    <row r="23" spans="2:27" x14ac:dyDescent="0.45">
      <c r="B23" s="9">
        <v>10121</v>
      </c>
      <c r="C23" s="10"/>
      <c r="D23" s="11"/>
      <c r="E23" s="12"/>
      <c r="F23" s="12"/>
      <c r="G23" s="12"/>
      <c r="H23" s="12"/>
      <c r="I23" s="12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</row>
    <row r="24" spans="2:27" x14ac:dyDescent="0.45">
      <c r="B24" s="9">
        <v>10122</v>
      </c>
      <c r="C24" s="10"/>
      <c r="D24" s="11"/>
      <c r="E24" s="12"/>
      <c r="F24" s="12"/>
      <c r="G24" s="12"/>
      <c r="H24" s="12"/>
      <c r="I24" s="12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</row>
    <row r="25" spans="2:27" x14ac:dyDescent="0.45">
      <c r="B25" s="9">
        <v>10123</v>
      </c>
      <c r="C25" s="10"/>
      <c r="D25" s="11"/>
      <c r="E25" s="12"/>
      <c r="F25" s="12"/>
      <c r="G25" s="12"/>
      <c r="H25" s="12"/>
      <c r="I25" s="12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</row>
    <row r="26" spans="2:27" x14ac:dyDescent="0.45">
      <c r="B26" s="9">
        <v>10124</v>
      </c>
      <c r="C26" s="10"/>
      <c r="D26" s="11"/>
      <c r="E26" s="12"/>
      <c r="F26" s="12"/>
      <c r="G26" s="12"/>
      <c r="H26" s="12"/>
      <c r="I26" s="12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</row>
    <row r="27" spans="2:27" x14ac:dyDescent="0.45">
      <c r="B27" s="9">
        <v>10125</v>
      </c>
      <c r="C27" s="10"/>
      <c r="D27" s="11"/>
      <c r="E27" s="12"/>
      <c r="F27" s="12"/>
      <c r="G27" s="12"/>
      <c r="H27" s="12"/>
      <c r="I27" s="12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</row>
    <row r="28" spans="2:27" x14ac:dyDescent="0.45">
      <c r="B28" s="9">
        <v>10126</v>
      </c>
      <c r="C28" s="10"/>
      <c r="D28" s="11"/>
      <c r="E28" s="12"/>
      <c r="F28" s="12"/>
      <c r="G28" s="12"/>
      <c r="H28" s="12"/>
      <c r="I28" s="12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</row>
    <row r="29" spans="2:27" x14ac:dyDescent="0.45">
      <c r="B29" s="9">
        <v>10201</v>
      </c>
      <c r="C29" s="10"/>
      <c r="D29" s="11"/>
      <c r="E29" s="12"/>
      <c r="F29" s="12"/>
      <c r="G29" s="12"/>
      <c r="H29" s="12"/>
      <c r="I29" s="12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</row>
    <row r="30" spans="2:27" x14ac:dyDescent="0.45">
      <c r="B30" s="9">
        <v>10202</v>
      </c>
      <c r="C30" s="10"/>
      <c r="D30" s="11"/>
      <c r="E30" s="12"/>
      <c r="F30" s="12"/>
      <c r="G30" s="12"/>
      <c r="H30" s="12"/>
      <c r="I30" s="12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</row>
    <row r="31" spans="2:27" x14ac:dyDescent="0.45">
      <c r="B31" s="9">
        <v>10203</v>
      </c>
      <c r="C31" s="10"/>
      <c r="D31" s="11"/>
      <c r="E31" s="12"/>
      <c r="F31" s="12"/>
      <c r="G31" s="12"/>
      <c r="H31" s="12"/>
      <c r="I31" s="12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</row>
    <row r="32" spans="2:27" x14ac:dyDescent="0.45">
      <c r="B32" s="9">
        <v>10204</v>
      </c>
      <c r="C32" s="10"/>
      <c r="D32" s="11"/>
      <c r="E32" s="12"/>
      <c r="F32" s="12"/>
      <c r="G32" s="12"/>
      <c r="H32" s="12"/>
      <c r="I32" s="12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</row>
    <row r="33" spans="2:27" x14ac:dyDescent="0.45">
      <c r="B33" s="9">
        <v>10205</v>
      </c>
      <c r="C33" s="10"/>
      <c r="D33" s="11"/>
      <c r="E33" s="12"/>
      <c r="F33" s="12"/>
      <c r="G33" s="12"/>
      <c r="H33" s="12"/>
      <c r="I33" s="12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</row>
    <row r="34" spans="2:27" x14ac:dyDescent="0.45">
      <c r="B34" s="9">
        <v>10206</v>
      </c>
      <c r="C34" s="10"/>
      <c r="D34" s="11"/>
      <c r="E34" s="12"/>
      <c r="F34" s="12"/>
      <c r="G34" s="12"/>
      <c r="H34" s="12"/>
      <c r="I34" s="12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  <c r="Y34" s="100"/>
      <c r="Z34" s="100"/>
      <c r="AA34" s="100"/>
    </row>
    <row r="35" spans="2:27" x14ac:dyDescent="0.45">
      <c r="B35" s="9">
        <v>10207</v>
      </c>
      <c r="C35" s="10"/>
      <c r="D35" s="11"/>
      <c r="E35" s="12"/>
      <c r="F35" s="12"/>
      <c r="G35" s="12"/>
      <c r="H35" s="12"/>
      <c r="I35" s="12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</row>
    <row r="36" spans="2:27" x14ac:dyDescent="0.45">
      <c r="B36" s="9">
        <v>10208</v>
      </c>
      <c r="C36" s="10"/>
      <c r="D36" s="11"/>
      <c r="E36" s="12"/>
      <c r="F36" s="12"/>
      <c r="G36" s="12"/>
      <c r="H36" s="12"/>
      <c r="I36" s="12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</row>
    <row r="37" spans="2:27" x14ac:dyDescent="0.45">
      <c r="B37" s="9">
        <v>10209</v>
      </c>
      <c r="C37" s="10"/>
      <c r="D37" s="11"/>
      <c r="E37" s="12"/>
      <c r="F37" s="12"/>
      <c r="G37" s="12"/>
      <c r="H37" s="12"/>
      <c r="I37" s="12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</row>
    <row r="38" spans="2:27" x14ac:dyDescent="0.45">
      <c r="B38" s="9">
        <v>10210</v>
      </c>
      <c r="C38" s="10"/>
      <c r="D38" s="11"/>
      <c r="E38" s="12"/>
      <c r="F38" s="12"/>
      <c r="G38" s="12"/>
      <c r="H38" s="12"/>
      <c r="I38" s="12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</row>
    <row r="39" spans="2:27" x14ac:dyDescent="0.45">
      <c r="B39" s="9">
        <v>10211</v>
      </c>
      <c r="C39" s="10"/>
      <c r="D39" s="11"/>
      <c r="E39" s="12"/>
      <c r="F39" s="12"/>
      <c r="G39" s="12"/>
      <c r="H39" s="12"/>
      <c r="I39" s="12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</row>
    <row r="40" spans="2:27" x14ac:dyDescent="0.45">
      <c r="B40" s="9">
        <v>10212</v>
      </c>
      <c r="C40" s="10"/>
      <c r="D40" s="11"/>
      <c r="E40" s="12"/>
      <c r="F40" s="12"/>
      <c r="G40" s="12"/>
      <c r="H40" s="12"/>
      <c r="I40" s="12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</row>
    <row r="41" spans="2:27" x14ac:dyDescent="0.45">
      <c r="B41" s="9">
        <v>10213</v>
      </c>
      <c r="C41" s="10"/>
      <c r="D41" s="11"/>
      <c r="E41" s="12"/>
      <c r="F41" s="12"/>
      <c r="G41" s="12"/>
      <c r="H41" s="12"/>
      <c r="I41" s="12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</row>
    <row r="42" spans="2:27" x14ac:dyDescent="0.45">
      <c r="B42" s="9">
        <v>10214</v>
      </c>
      <c r="C42" s="10"/>
      <c r="D42" s="11"/>
      <c r="E42" s="12"/>
      <c r="F42" s="12"/>
      <c r="G42" s="12"/>
      <c r="H42" s="12"/>
      <c r="I42" s="12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</row>
    <row r="43" spans="2:27" x14ac:dyDescent="0.45">
      <c r="B43" s="9">
        <v>10215</v>
      </c>
      <c r="C43" s="10"/>
      <c r="D43" s="11"/>
      <c r="E43" s="12"/>
      <c r="F43" s="12"/>
      <c r="G43" s="12"/>
      <c r="H43" s="12"/>
      <c r="I43" s="12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</row>
    <row r="44" spans="2:27" x14ac:dyDescent="0.45">
      <c r="B44" s="9">
        <v>10216</v>
      </c>
      <c r="C44" s="10"/>
      <c r="D44" s="11"/>
      <c r="E44" s="12"/>
      <c r="F44" s="12"/>
      <c r="G44" s="12"/>
      <c r="H44" s="12"/>
      <c r="I44" s="12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</row>
    <row r="45" spans="2:27" x14ac:dyDescent="0.45">
      <c r="B45" s="9">
        <v>10217</v>
      </c>
      <c r="C45" s="10"/>
      <c r="D45" s="11"/>
      <c r="E45" s="12"/>
      <c r="F45" s="12"/>
      <c r="G45" s="12"/>
      <c r="H45" s="12"/>
      <c r="I45" s="12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</row>
    <row r="46" spans="2:27" x14ac:dyDescent="0.45">
      <c r="B46" s="9">
        <v>10218</v>
      </c>
      <c r="C46" s="10"/>
      <c r="D46" s="11"/>
      <c r="E46" s="12"/>
      <c r="F46" s="12"/>
      <c r="G46" s="12"/>
      <c r="H46" s="12"/>
      <c r="I46" s="12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</row>
    <row r="47" spans="2:27" x14ac:dyDescent="0.45">
      <c r="B47" s="9">
        <v>10219</v>
      </c>
      <c r="C47" s="10"/>
      <c r="D47" s="11"/>
      <c r="E47" s="12"/>
      <c r="F47" s="12"/>
      <c r="G47" s="12"/>
      <c r="H47" s="12"/>
      <c r="I47" s="12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</row>
    <row r="48" spans="2:27" x14ac:dyDescent="0.45">
      <c r="B48" s="9">
        <v>10220</v>
      </c>
      <c r="C48" s="10"/>
      <c r="D48" s="11"/>
      <c r="E48" s="12"/>
      <c r="F48" s="12"/>
      <c r="G48" s="12"/>
      <c r="H48" s="12"/>
      <c r="I48" s="12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</row>
    <row r="49" spans="2:27" x14ac:dyDescent="0.45">
      <c r="B49" s="9">
        <v>10221</v>
      </c>
      <c r="C49" s="10"/>
      <c r="D49" s="11"/>
      <c r="E49" s="12"/>
      <c r="F49" s="12"/>
      <c r="G49" s="12"/>
      <c r="H49" s="12"/>
      <c r="I49" s="12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</row>
    <row r="50" spans="2:27" x14ac:dyDescent="0.45">
      <c r="B50" s="9">
        <v>10222</v>
      </c>
      <c r="C50" s="10"/>
      <c r="D50" s="11"/>
      <c r="E50" s="12"/>
      <c r="F50" s="12"/>
      <c r="G50" s="12"/>
      <c r="H50" s="12"/>
      <c r="I50" s="12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</row>
    <row r="51" spans="2:27" x14ac:dyDescent="0.45">
      <c r="B51" s="9">
        <v>10223</v>
      </c>
      <c r="C51" s="10"/>
      <c r="D51" s="11"/>
      <c r="E51" s="12"/>
      <c r="F51" s="12"/>
      <c r="G51" s="12"/>
      <c r="H51" s="12"/>
      <c r="I51" s="12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</row>
    <row r="52" spans="2:27" x14ac:dyDescent="0.45">
      <c r="B52" s="9">
        <v>10224</v>
      </c>
      <c r="C52" s="10"/>
      <c r="D52" s="11"/>
      <c r="E52" s="12"/>
      <c r="F52" s="12"/>
      <c r="G52" s="12"/>
      <c r="H52" s="12"/>
      <c r="I52" s="12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</row>
    <row r="53" spans="2:27" x14ac:dyDescent="0.45">
      <c r="B53" s="9">
        <v>10225</v>
      </c>
      <c r="C53" s="10"/>
      <c r="D53" s="11"/>
      <c r="E53" s="12"/>
      <c r="F53" s="12"/>
      <c r="G53" s="12"/>
      <c r="H53" s="12"/>
      <c r="I53" s="12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</row>
    <row r="54" spans="2:27" x14ac:dyDescent="0.45">
      <c r="B54" s="9">
        <v>10226</v>
      </c>
      <c r="C54" s="10"/>
      <c r="D54" s="11"/>
      <c r="E54" s="12"/>
      <c r="F54" s="12"/>
      <c r="G54" s="12"/>
      <c r="H54" s="12"/>
      <c r="I54" s="12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</row>
    <row r="55" spans="2:27" x14ac:dyDescent="0.45">
      <c r="B55" s="9">
        <v>10301</v>
      </c>
      <c r="C55" s="10"/>
      <c r="D55" s="11"/>
      <c r="E55" s="12"/>
      <c r="F55" s="12"/>
      <c r="G55" s="12"/>
      <c r="H55" s="12"/>
      <c r="I55" s="12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</row>
    <row r="56" spans="2:27" x14ac:dyDescent="0.45">
      <c r="B56" s="9">
        <v>10302</v>
      </c>
      <c r="C56" s="10"/>
      <c r="D56" s="11"/>
      <c r="E56" s="12"/>
      <c r="F56" s="12"/>
      <c r="G56" s="12"/>
      <c r="H56" s="12"/>
      <c r="I56" s="12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  <c r="Y56" s="100"/>
      <c r="Z56" s="100"/>
      <c r="AA56" s="100"/>
    </row>
    <row r="57" spans="2:27" x14ac:dyDescent="0.45">
      <c r="B57" s="9">
        <v>10303</v>
      </c>
      <c r="C57" s="10"/>
      <c r="D57" s="11"/>
      <c r="E57" s="12"/>
      <c r="F57" s="12"/>
      <c r="G57" s="12"/>
      <c r="H57" s="12"/>
      <c r="I57" s="12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  <c r="Y57" s="100"/>
      <c r="Z57" s="100"/>
      <c r="AA57" s="100"/>
    </row>
    <row r="58" spans="2:27" x14ac:dyDescent="0.45">
      <c r="B58" s="9">
        <v>10304</v>
      </c>
      <c r="C58" s="10"/>
      <c r="D58" s="11"/>
      <c r="E58" s="12"/>
      <c r="F58" s="12"/>
      <c r="G58" s="12"/>
      <c r="H58" s="12"/>
      <c r="I58" s="12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</row>
    <row r="59" spans="2:27" x14ac:dyDescent="0.45">
      <c r="B59" s="9">
        <v>10305</v>
      </c>
      <c r="C59" s="10"/>
      <c r="D59" s="11"/>
      <c r="E59" s="12"/>
      <c r="F59" s="12"/>
      <c r="G59" s="12"/>
      <c r="H59" s="12"/>
      <c r="I59" s="12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</row>
    <row r="60" spans="2:27" x14ac:dyDescent="0.45">
      <c r="B60" s="9">
        <v>10306</v>
      </c>
      <c r="C60" s="10"/>
      <c r="D60" s="11"/>
      <c r="E60" s="12"/>
      <c r="F60" s="12"/>
      <c r="G60" s="12"/>
      <c r="H60" s="12"/>
      <c r="I60" s="12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</row>
    <row r="61" spans="2:27" x14ac:dyDescent="0.45">
      <c r="B61" s="9">
        <v>10307</v>
      </c>
      <c r="C61" s="10"/>
      <c r="D61" s="11"/>
      <c r="E61" s="12"/>
      <c r="F61" s="12"/>
      <c r="G61" s="12"/>
      <c r="H61" s="12"/>
      <c r="I61" s="12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</row>
    <row r="62" spans="2:27" x14ac:dyDescent="0.45">
      <c r="B62" s="9">
        <v>10308</v>
      </c>
      <c r="C62" s="10"/>
      <c r="D62" s="11"/>
      <c r="E62" s="12"/>
      <c r="F62" s="12"/>
      <c r="G62" s="12"/>
      <c r="H62" s="12"/>
      <c r="I62" s="12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</row>
    <row r="63" spans="2:27" x14ac:dyDescent="0.45">
      <c r="B63" s="9">
        <v>10309</v>
      </c>
      <c r="C63" s="10"/>
      <c r="D63" s="11"/>
      <c r="E63" s="12"/>
      <c r="F63" s="12"/>
      <c r="G63" s="12"/>
      <c r="H63" s="12"/>
      <c r="I63" s="12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</row>
    <row r="64" spans="2:27" x14ac:dyDescent="0.45">
      <c r="B64" s="9">
        <v>10310</v>
      </c>
      <c r="C64" s="10"/>
      <c r="D64" s="11"/>
      <c r="E64" s="12"/>
      <c r="F64" s="12"/>
      <c r="G64" s="12"/>
      <c r="H64" s="12"/>
      <c r="I64" s="12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</row>
    <row r="65" spans="2:27" x14ac:dyDescent="0.45">
      <c r="B65" s="9">
        <v>10311</v>
      </c>
      <c r="C65" s="10"/>
      <c r="D65" s="11"/>
      <c r="E65" s="12"/>
      <c r="F65" s="12"/>
      <c r="G65" s="12"/>
      <c r="H65" s="12"/>
      <c r="I65" s="12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</row>
    <row r="66" spans="2:27" x14ac:dyDescent="0.45">
      <c r="B66" s="9">
        <v>10312</v>
      </c>
      <c r="C66" s="10"/>
      <c r="D66" s="11"/>
      <c r="E66" s="12"/>
      <c r="F66" s="12"/>
      <c r="G66" s="12"/>
      <c r="H66" s="12"/>
      <c r="I66" s="12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</row>
    <row r="67" spans="2:27" x14ac:dyDescent="0.45">
      <c r="B67" s="9">
        <v>10313</v>
      </c>
      <c r="C67" s="10"/>
      <c r="D67" s="11"/>
      <c r="E67" s="12"/>
      <c r="F67" s="12"/>
      <c r="G67" s="12"/>
      <c r="H67" s="12"/>
      <c r="I67" s="12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0"/>
    </row>
    <row r="68" spans="2:27" x14ac:dyDescent="0.45">
      <c r="B68" s="9">
        <v>10314</v>
      </c>
      <c r="C68" s="10"/>
      <c r="D68" s="11"/>
      <c r="E68" s="12"/>
      <c r="F68" s="12"/>
      <c r="G68" s="12"/>
      <c r="H68" s="12"/>
      <c r="I68" s="12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</row>
    <row r="69" spans="2:27" x14ac:dyDescent="0.45">
      <c r="B69" s="9">
        <v>10315</v>
      </c>
      <c r="C69" s="10"/>
      <c r="D69" s="11"/>
      <c r="E69" s="12"/>
      <c r="F69" s="12"/>
      <c r="G69" s="12"/>
      <c r="H69" s="12"/>
      <c r="I69" s="12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</row>
    <row r="70" spans="2:27" x14ac:dyDescent="0.45">
      <c r="B70" s="9">
        <v>10316</v>
      </c>
      <c r="C70" s="10"/>
      <c r="D70" s="11"/>
      <c r="E70" s="12"/>
      <c r="F70" s="12"/>
      <c r="G70" s="12"/>
      <c r="H70" s="12"/>
      <c r="I70" s="12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0"/>
      <c r="Z70" s="100"/>
      <c r="AA70" s="100"/>
    </row>
    <row r="71" spans="2:27" x14ac:dyDescent="0.45">
      <c r="B71" s="9">
        <v>10317</v>
      </c>
      <c r="C71" s="10"/>
      <c r="D71" s="11"/>
      <c r="E71" s="12"/>
      <c r="F71" s="12"/>
      <c r="G71" s="12"/>
      <c r="H71" s="12"/>
      <c r="I71" s="12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</row>
    <row r="72" spans="2:27" x14ac:dyDescent="0.45">
      <c r="B72" s="9">
        <v>10318</v>
      </c>
      <c r="C72" s="10"/>
      <c r="D72" s="11"/>
      <c r="E72" s="12"/>
      <c r="F72" s="12"/>
      <c r="G72" s="12"/>
      <c r="H72" s="12"/>
      <c r="I72" s="12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0"/>
      <c r="AA72" s="100"/>
    </row>
    <row r="73" spans="2:27" x14ac:dyDescent="0.45">
      <c r="B73" s="9">
        <v>10319</v>
      </c>
      <c r="C73" s="10"/>
      <c r="D73" s="11"/>
      <c r="E73" s="12"/>
      <c r="F73" s="12"/>
      <c r="G73" s="12"/>
      <c r="H73" s="12"/>
      <c r="I73" s="12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0"/>
      <c r="Z73" s="100"/>
      <c r="AA73" s="100"/>
    </row>
    <row r="74" spans="2:27" x14ac:dyDescent="0.45">
      <c r="B74" s="9">
        <v>10320</v>
      </c>
      <c r="C74" s="10"/>
      <c r="D74" s="11"/>
      <c r="E74" s="12"/>
      <c r="F74" s="12"/>
      <c r="G74" s="12"/>
      <c r="H74" s="12"/>
      <c r="I74" s="12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</row>
    <row r="75" spans="2:27" x14ac:dyDescent="0.45">
      <c r="B75" s="9">
        <v>10321</v>
      </c>
      <c r="C75" s="10"/>
      <c r="D75" s="11"/>
      <c r="E75" s="12"/>
      <c r="F75" s="12"/>
      <c r="G75" s="12"/>
      <c r="H75" s="12"/>
      <c r="I75" s="12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</row>
    <row r="76" spans="2:27" x14ac:dyDescent="0.45">
      <c r="B76" s="9">
        <v>10322</v>
      </c>
      <c r="C76" s="10"/>
      <c r="D76" s="11"/>
      <c r="E76" s="12"/>
      <c r="F76" s="12"/>
      <c r="G76" s="12"/>
      <c r="H76" s="12"/>
      <c r="I76" s="12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0"/>
      <c r="Z76" s="100"/>
      <c r="AA76" s="100"/>
    </row>
    <row r="77" spans="2:27" x14ac:dyDescent="0.45">
      <c r="B77" s="9">
        <v>10323</v>
      </c>
      <c r="C77" s="10"/>
      <c r="D77" s="11"/>
      <c r="E77" s="12"/>
      <c r="F77" s="12"/>
      <c r="G77" s="12"/>
      <c r="H77" s="12"/>
      <c r="I77" s="12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</row>
    <row r="78" spans="2:27" x14ac:dyDescent="0.45">
      <c r="B78" s="9">
        <v>10324</v>
      </c>
      <c r="C78" s="10"/>
      <c r="D78" s="11"/>
      <c r="E78" s="12"/>
      <c r="F78" s="12"/>
      <c r="G78" s="12"/>
      <c r="H78" s="12"/>
      <c r="I78" s="12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</row>
    <row r="79" spans="2:27" x14ac:dyDescent="0.45">
      <c r="B79" s="9">
        <v>10325</v>
      </c>
      <c r="C79" s="10"/>
      <c r="D79" s="11"/>
      <c r="E79" s="12"/>
      <c r="F79" s="12"/>
      <c r="G79" s="12"/>
      <c r="H79" s="12"/>
      <c r="I79" s="12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0"/>
      <c r="Z79" s="100"/>
      <c r="AA79" s="100"/>
    </row>
    <row r="80" spans="2:27" x14ac:dyDescent="0.45">
      <c r="B80" s="9">
        <v>10326</v>
      </c>
      <c r="C80" s="10"/>
      <c r="D80" s="11"/>
      <c r="E80" s="12"/>
      <c r="F80" s="12"/>
      <c r="G80" s="12"/>
      <c r="H80" s="12"/>
      <c r="I80" s="12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0"/>
      <c r="Z80" s="100"/>
      <c r="AA80" s="100"/>
    </row>
    <row r="81" spans="2:27" x14ac:dyDescent="0.45">
      <c r="B81" s="9">
        <v>10401</v>
      </c>
      <c r="C81" s="10"/>
      <c r="D81" s="11"/>
      <c r="E81" s="12"/>
      <c r="F81" s="12"/>
      <c r="G81" s="12"/>
      <c r="H81" s="12"/>
      <c r="I81" s="12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</row>
    <row r="82" spans="2:27" x14ac:dyDescent="0.45">
      <c r="B82" s="9">
        <v>10402</v>
      </c>
      <c r="C82" s="10"/>
      <c r="D82" s="11"/>
      <c r="E82" s="12"/>
      <c r="F82" s="12"/>
      <c r="G82" s="12"/>
      <c r="H82" s="12"/>
      <c r="I82" s="12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0"/>
      <c r="Z82" s="100"/>
      <c r="AA82" s="100"/>
    </row>
    <row r="83" spans="2:27" x14ac:dyDescent="0.45">
      <c r="B83" s="9">
        <v>10403</v>
      </c>
      <c r="C83" s="10"/>
      <c r="D83" s="11"/>
      <c r="E83" s="12"/>
      <c r="F83" s="12"/>
      <c r="G83" s="12"/>
      <c r="H83" s="12"/>
      <c r="I83" s="12"/>
      <c r="J83" s="100"/>
      <c r="K83" s="100"/>
      <c r="L83" s="100"/>
      <c r="M83" s="100"/>
      <c r="N83" s="100"/>
      <c r="O83" s="100"/>
      <c r="P83" s="100"/>
      <c r="Q83" s="100"/>
      <c r="R83" s="100"/>
      <c r="S83" s="100"/>
      <c r="T83" s="100"/>
      <c r="U83" s="100"/>
      <c r="V83" s="100"/>
      <c r="W83" s="100"/>
      <c r="X83" s="100"/>
      <c r="Y83" s="100"/>
      <c r="Z83" s="100"/>
      <c r="AA83" s="100"/>
    </row>
    <row r="84" spans="2:27" x14ac:dyDescent="0.45">
      <c r="B84" s="9">
        <v>10404</v>
      </c>
      <c r="C84" s="10"/>
      <c r="D84" s="11"/>
      <c r="E84" s="12"/>
      <c r="F84" s="12"/>
      <c r="G84" s="12"/>
      <c r="H84" s="12"/>
      <c r="I84" s="12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</row>
    <row r="85" spans="2:27" x14ac:dyDescent="0.45">
      <c r="B85" s="9">
        <v>10405</v>
      </c>
      <c r="C85" s="10"/>
      <c r="D85" s="11"/>
      <c r="E85" s="12"/>
      <c r="F85" s="12"/>
      <c r="G85" s="12"/>
      <c r="H85" s="12"/>
      <c r="I85" s="12"/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</row>
    <row r="86" spans="2:27" x14ac:dyDescent="0.45">
      <c r="B86" s="9">
        <v>10406</v>
      </c>
      <c r="C86" s="10"/>
      <c r="D86" s="11"/>
      <c r="E86" s="12"/>
      <c r="F86" s="12"/>
      <c r="G86" s="12"/>
      <c r="H86" s="12"/>
      <c r="I86" s="12"/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  <c r="V86" s="100"/>
      <c r="W86" s="100"/>
      <c r="X86" s="100"/>
      <c r="Y86" s="100"/>
      <c r="Z86" s="100"/>
      <c r="AA86" s="100"/>
    </row>
    <row r="87" spans="2:27" x14ac:dyDescent="0.45">
      <c r="B87" s="9">
        <v>10407</v>
      </c>
      <c r="C87" s="10"/>
      <c r="D87" s="11"/>
      <c r="E87" s="12"/>
      <c r="F87" s="12"/>
      <c r="G87" s="12"/>
      <c r="H87" s="12"/>
      <c r="I87" s="12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</row>
    <row r="88" spans="2:27" x14ac:dyDescent="0.45">
      <c r="B88" s="9">
        <v>10408</v>
      </c>
      <c r="C88" s="10"/>
      <c r="D88" s="11"/>
      <c r="E88" s="12"/>
      <c r="F88" s="12"/>
      <c r="G88" s="12"/>
      <c r="H88" s="12"/>
      <c r="I88" s="12"/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0"/>
      <c r="Y88" s="100"/>
      <c r="Z88" s="100"/>
      <c r="AA88" s="100"/>
    </row>
    <row r="89" spans="2:27" x14ac:dyDescent="0.45">
      <c r="B89" s="9">
        <v>10409</v>
      </c>
      <c r="C89" s="10"/>
      <c r="D89" s="11"/>
      <c r="E89" s="12"/>
      <c r="F89" s="12"/>
      <c r="G89" s="12"/>
      <c r="H89" s="12"/>
      <c r="I89" s="12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</row>
    <row r="90" spans="2:27" x14ac:dyDescent="0.45">
      <c r="B90" s="9">
        <v>10410</v>
      </c>
      <c r="C90" s="10"/>
      <c r="D90" s="11"/>
      <c r="E90" s="12"/>
      <c r="F90" s="12"/>
      <c r="G90" s="12"/>
      <c r="H90" s="12"/>
      <c r="I90" s="12"/>
      <c r="J90" s="100"/>
      <c r="K90" s="100"/>
      <c r="L90" s="100"/>
      <c r="M90" s="100"/>
      <c r="N90" s="100"/>
      <c r="O90" s="100"/>
      <c r="P90" s="100"/>
      <c r="Q90" s="100"/>
      <c r="R90" s="100"/>
      <c r="S90" s="100"/>
      <c r="T90" s="100"/>
      <c r="U90" s="100"/>
      <c r="V90" s="100"/>
      <c r="W90" s="100"/>
      <c r="X90" s="100"/>
      <c r="Y90" s="100"/>
      <c r="Z90" s="100"/>
      <c r="AA90" s="100"/>
    </row>
    <row r="91" spans="2:27" x14ac:dyDescent="0.45">
      <c r="B91" s="9">
        <v>10411</v>
      </c>
      <c r="C91" s="10"/>
      <c r="D91" s="11"/>
      <c r="E91" s="12"/>
      <c r="F91" s="12"/>
      <c r="G91" s="12"/>
      <c r="H91" s="12"/>
      <c r="I91" s="12"/>
      <c r="J91" s="100"/>
      <c r="K91" s="100"/>
      <c r="L91" s="100"/>
      <c r="M91" s="100"/>
      <c r="N91" s="100"/>
      <c r="O91" s="100"/>
      <c r="P91" s="100"/>
      <c r="Q91" s="100"/>
      <c r="R91" s="100"/>
      <c r="S91" s="100"/>
      <c r="T91" s="100"/>
      <c r="U91" s="100"/>
      <c r="V91" s="100"/>
      <c r="W91" s="100"/>
      <c r="X91" s="100"/>
      <c r="Y91" s="100"/>
      <c r="Z91" s="100"/>
      <c r="AA91" s="100"/>
    </row>
    <row r="92" spans="2:27" x14ac:dyDescent="0.45">
      <c r="B92" s="9">
        <v>10412</v>
      </c>
      <c r="C92" s="10"/>
      <c r="D92" s="11"/>
      <c r="E92" s="12"/>
      <c r="F92" s="12"/>
      <c r="G92" s="12"/>
      <c r="H92" s="12"/>
      <c r="I92" s="12"/>
      <c r="J92" s="100"/>
      <c r="K92" s="100"/>
      <c r="L92" s="100"/>
      <c r="M92" s="100"/>
      <c r="N92" s="100"/>
      <c r="O92" s="100"/>
      <c r="P92" s="100"/>
      <c r="Q92" s="100"/>
      <c r="R92" s="100"/>
      <c r="S92" s="100"/>
      <c r="T92" s="100"/>
      <c r="U92" s="100"/>
      <c r="V92" s="100"/>
      <c r="W92" s="100"/>
      <c r="X92" s="100"/>
      <c r="Y92" s="100"/>
      <c r="Z92" s="100"/>
      <c r="AA92" s="100"/>
    </row>
    <row r="93" spans="2:27" x14ac:dyDescent="0.45">
      <c r="B93" s="9">
        <v>10413</v>
      </c>
      <c r="C93" s="10"/>
      <c r="D93" s="11"/>
      <c r="E93" s="12"/>
      <c r="F93" s="12"/>
      <c r="G93" s="12"/>
      <c r="H93" s="12"/>
      <c r="I93" s="12"/>
      <c r="J93" s="100"/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0"/>
      <c r="Y93" s="100"/>
      <c r="Z93" s="100"/>
      <c r="AA93" s="100"/>
    </row>
    <row r="94" spans="2:27" x14ac:dyDescent="0.45">
      <c r="B94" s="9">
        <v>10414</v>
      </c>
      <c r="C94" s="10"/>
      <c r="D94" s="11"/>
      <c r="E94" s="12"/>
      <c r="F94" s="12"/>
      <c r="G94" s="12"/>
      <c r="H94" s="12"/>
      <c r="I94" s="12"/>
      <c r="J94" s="100"/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0"/>
      <c r="Y94" s="100"/>
      <c r="Z94" s="100"/>
      <c r="AA94" s="100"/>
    </row>
    <row r="95" spans="2:27" x14ac:dyDescent="0.45">
      <c r="B95" s="9">
        <v>10415</v>
      </c>
      <c r="C95" s="10"/>
      <c r="D95" s="11"/>
      <c r="E95" s="12"/>
      <c r="F95" s="12"/>
      <c r="G95" s="12"/>
      <c r="H95" s="12"/>
      <c r="I95" s="12"/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</row>
    <row r="96" spans="2:27" x14ac:dyDescent="0.45">
      <c r="B96" s="9">
        <v>10416</v>
      </c>
      <c r="C96" s="10"/>
      <c r="D96" s="11"/>
      <c r="E96" s="12"/>
      <c r="F96" s="12"/>
      <c r="G96" s="12"/>
      <c r="H96" s="12"/>
      <c r="I96" s="12"/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100"/>
      <c r="U96" s="100"/>
      <c r="V96" s="100"/>
      <c r="W96" s="100"/>
      <c r="X96" s="100"/>
      <c r="Y96" s="100"/>
      <c r="Z96" s="100"/>
      <c r="AA96" s="100"/>
    </row>
    <row r="97" spans="2:27" x14ac:dyDescent="0.45">
      <c r="B97" s="9">
        <v>10417</v>
      </c>
      <c r="C97" s="10"/>
      <c r="D97" s="11"/>
      <c r="E97" s="12"/>
      <c r="F97" s="12"/>
      <c r="G97" s="12"/>
      <c r="H97" s="12"/>
      <c r="I97" s="12"/>
      <c r="J97" s="100"/>
      <c r="K97" s="100"/>
      <c r="L97" s="100"/>
      <c r="M97" s="100"/>
      <c r="N97" s="100"/>
      <c r="O97" s="100"/>
      <c r="P97" s="100"/>
      <c r="Q97" s="100"/>
      <c r="R97" s="100"/>
      <c r="S97" s="100"/>
      <c r="T97" s="100"/>
      <c r="U97" s="100"/>
      <c r="V97" s="100"/>
      <c r="W97" s="100"/>
      <c r="X97" s="100"/>
      <c r="Y97" s="100"/>
      <c r="Z97" s="100"/>
      <c r="AA97" s="100"/>
    </row>
    <row r="98" spans="2:27" x14ac:dyDescent="0.45">
      <c r="B98" s="9">
        <v>10418</v>
      </c>
      <c r="C98" s="10"/>
      <c r="D98" s="11"/>
      <c r="E98" s="12"/>
      <c r="F98" s="12"/>
      <c r="G98" s="12"/>
      <c r="H98" s="12"/>
      <c r="I98" s="12"/>
      <c r="J98" s="100"/>
      <c r="K98" s="100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</row>
    <row r="99" spans="2:27" x14ac:dyDescent="0.45">
      <c r="B99" s="9">
        <v>10419</v>
      </c>
      <c r="C99" s="10"/>
      <c r="D99" s="11"/>
      <c r="E99" s="12"/>
      <c r="F99" s="12"/>
      <c r="G99" s="12"/>
      <c r="H99" s="12"/>
      <c r="I99" s="12"/>
      <c r="J99" s="100"/>
      <c r="K99" s="100"/>
      <c r="L99" s="100"/>
      <c r="M99" s="100"/>
      <c r="N99" s="100"/>
      <c r="O99" s="100"/>
      <c r="P99" s="100"/>
      <c r="Q99" s="100"/>
      <c r="R99" s="100"/>
      <c r="S99" s="100"/>
      <c r="T99" s="100"/>
      <c r="U99" s="100"/>
      <c r="V99" s="100"/>
      <c r="W99" s="100"/>
      <c r="X99" s="100"/>
      <c r="Y99" s="100"/>
      <c r="Z99" s="100"/>
      <c r="AA99" s="100"/>
    </row>
    <row r="100" spans="2:27" x14ac:dyDescent="0.45">
      <c r="B100" s="9">
        <v>10420</v>
      </c>
      <c r="C100" s="10"/>
      <c r="D100" s="11"/>
      <c r="E100" s="12"/>
      <c r="F100" s="12"/>
      <c r="G100" s="12"/>
      <c r="H100" s="12"/>
      <c r="I100" s="12"/>
      <c r="J100" s="100"/>
      <c r="K100" s="100"/>
      <c r="L100" s="100"/>
      <c r="M100" s="100"/>
      <c r="N100" s="100"/>
      <c r="O100" s="100"/>
      <c r="P100" s="100"/>
      <c r="Q100" s="100"/>
      <c r="R100" s="100"/>
      <c r="S100" s="100"/>
      <c r="T100" s="100"/>
      <c r="U100" s="100"/>
      <c r="V100" s="100"/>
      <c r="W100" s="100"/>
      <c r="X100" s="100"/>
      <c r="Y100" s="100"/>
      <c r="Z100" s="100"/>
      <c r="AA100" s="100"/>
    </row>
    <row r="101" spans="2:27" x14ac:dyDescent="0.45">
      <c r="B101" s="9">
        <v>10421</v>
      </c>
      <c r="C101" s="10"/>
      <c r="D101" s="11"/>
      <c r="E101" s="12"/>
      <c r="F101" s="12"/>
      <c r="G101" s="12"/>
      <c r="H101" s="12"/>
      <c r="I101" s="12"/>
      <c r="J101" s="100"/>
      <c r="K101" s="100"/>
      <c r="L101" s="100"/>
      <c r="M101" s="100"/>
      <c r="N101" s="100"/>
      <c r="O101" s="100"/>
      <c r="P101" s="100"/>
      <c r="Q101" s="100"/>
      <c r="R101" s="100"/>
      <c r="S101" s="100"/>
      <c r="T101" s="100"/>
      <c r="U101" s="100"/>
      <c r="V101" s="100"/>
      <c r="W101" s="100"/>
      <c r="X101" s="100"/>
      <c r="Y101" s="100"/>
      <c r="Z101" s="100"/>
      <c r="AA101" s="100"/>
    </row>
    <row r="102" spans="2:27" x14ac:dyDescent="0.45">
      <c r="B102" s="9">
        <v>10422</v>
      </c>
      <c r="C102" s="10"/>
      <c r="D102" s="11"/>
      <c r="E102" s="12"/>
      <c r="F102" s="12"/>
      <c r="G102" s="12"/>
      <c r="H102" s="12"/>
      <c r="I102" s="12"/>
      <c r="J102" s="100"/>
      <c r="K102" s="100"/>
      <c r="L102" s="100"/>
      <c r="M102" s="100"/>
      <c r="N102" s="100"/>
      <c r="O102" s="100"/>
      <c r="P102" s="100"/>
      <c r="Q102" s="100"/>
      <c r="R102" s="100"/>
      <c r="S102" s="100"/>
      <c r="T102" s="100"/>
      <c r="U102" s="100"/>
      <c r="V102" s="100"/>
      <c r="W102" s="100"/>
      <c r="X102" s="100"/>
      <c r="Y102" s="100"/>
      <c r="Z102" s="100"/>
      <c r="AA102" s="100"/>
    </row>
    <row r="103" spans="2:27" x14ac:dyDescent="0.45">
      <c r="B103" s="9">
        <v>10423</v>
      </c>
      <c r="C103" s="10"/>
      <c r="D103" s="11"/>
      <c r="E103" s="12"/>
      <c r="F103" s="12"/>
      <c r="G103" s="12"/>
      <c r="H103" s="12"/>
      <c r="I103" s="12"/>
      <c r="J103" s="100"/>
      <c r="K103" s="100"/>
      <c r="L103" s="100"/>
      <c r="M103" s="100"/>
      <c r="N103" s="100"/>
      <c r="O103" s="100"/>
      <c r="P103" s="100"/>
      <c r="Q103" s="100"/>
      <c r="R103" s="100"/>
      <c r="S103" s="100"/>
      <c r="T103" s="100"/>
      <c r="U103" s="100"/>
      <c r="V103" s="100"/>
      <c r="W103" s="100"/>
      <c r="X103" s="100"/>
      <c r="Y103" s="100"/>
      <c r="Z103" s="100"/>
      <c r="AA103" s="100"/>
    </row>
    <row r="104" spans="2:27" x14ac:dyDescent="0.45">
      <c r="B104" s="9">
        <v>10424</v>
      </c>
      <c r="C104" s="10"/>
      <c r="D104" s="11"/>
      <c r="E104" s="12"/>
      <c r="F104" s="12"/>
      <c r="G104" s="12"/>
      <c r="H104" s="12"/>
      <c r="I104" s="12"/>
      <c r="J104" s="100"/>
      <c r="K104" s="100"/>
      <c r="L104" s="100"/>
      <c r="M104" s="100"/>
      <c r="N104" s="100"/>
      <c r="O104" s="100"/>
      <c r="P104" s="100"/>
      <c r="Q104" s="100"/>
      <c r="R104" s="100"/>
      <c r="S104" s="100"/>
      <c r="T104" s="100"/>
      <c r="U104" s="100"/>
      <c r="V104" s="100"/>
      <c r="W104" s="100"/>
      <c r="X104" s="100"/>
      <c r="Y104" s="100"/>
      <c r="Z104" s="100"/>
      <c r="AA104" s="100"/>
    </row>
    <row r="105" spans="2:27" x14ac:dyDescent="0.45">
      <c r="B105" s="9">
        <v>10425</v>
      </c>
      <c r="C105" s="10"/>
      <c r="D105" s="11"/>
      <c r="E105" s="12"/>
      <c r="F105" s="12"/>
      <c r="G105" s="12"/>
      <c r="H105" s="12"/>
      <c r="I105" s="12"/>
      <c r="J105" s="100"/>
      <c r="K105" s="100"/>
      <c r="L105" s="100"/>
      <c r="M105" s="100"/>
      <c r="N105" s="100"/>
      <c r="O105" s="100"/>
      <c r="P105" s="100"/>
      <c r="Q105" s="100"/>
      <c r="R105" s="100"/>
      <c r="S105" s="100"/>
      <c r="T105" s="100"/>
      <c r="U105" s="100"/>
      <c r="V105" s="100"/>
      <c r="W105" s="100"/>
      <c r="X105" s="100"/>
      <c r="Y105" s="100"/>
      <c r="Z105" s="100"/>
      <c r="AA105" s="100"/>
    </row>
    <row r="106" spans="2:27" x14ac:dyDescent="0.45">
      <c r="B106" s="9">
        <v>10426</v>
      </c>
      <c r="C106" s="10"/>
      <c r="D106" s="11"/>
      <c r="E106" s="12"/>
      <c r="F106" s="12"/>
      <c r="G106" s="12"/>
      <c r="H106" s="12"/>
      <c r="I106" s="12"/>
      <c r="J106" s="100"/>
      <c r="K106" s="100"/>
      <c r="L106" s="100"/>
      <c r="M106" s="100"/>
      <c r="N106" s="100"/>
      <c r="O106" s="100"/>
      <c r="P106" s="100"/>
      <c r="Q106" s="100"/>
      <c r="R106" s="100"/>
      <c r="S106" s="100"/>
      <c r="T106" s="100"/>
      <c r="U106" s="100"/>
      <c r="V106" s="100"/>
      <c r="W106" s="100"/>
      <c r="X106" s="100"/>
      <c r="Y106" s="100"/>
      <c r="Z106" s="100"/>
      <c r="AA106" s="100"/>
    </row>
    <row r="107" spans="2:27" x14ac:dyDescent="0.45">
      <c r="B107" s="9">
        <v>10501</v>
      </c>
      <c r="C107" s="10"/>
      <c r="D107" s="11"/>
      <c r="E107" s="12"/>
      <c r="F107" s="12"/>
      <c r="G107" s="12"/>
      <c r="H107" s="12"/>
      <c r="I107" s="12"/>
      <c r="J107" s="100"/>
      <c r="K107" s="100"/>
      <c r="L107" s="100"/>
      <c r="M107" s="100"/>
      <c r="N107" s="100"/>
      <c r="O107" s="100"/>
      <c r="P107" s="100"/>
      <c r="Q107" s="100"/>
      <c r="R107" s="100"/>
      <c r="S107" s="100"/>
      <c r="T107" s="100"/>
      <c r="U107" s="100"/>
      <c r="V107" s="100"/>
      <c r="W107" s="100"/>
      <c r="X107" s="100"/>
      <c r="Y107" s="100"/>
      <c r="Z107" s="100"/>
      <c r="AA107" s="100"/>
    </row>
    <row r="108" spans="2:27" x14ac:dyDescent="0.45">
      <c r="B108" s="9">
        <v>10502</v>
      </c>
      <c r="C108" s="10"/>
      <c r="D108" s="11"/>
      <c r="E108" s="12"/>
      <c r="F108" s="12"/>
      <c r="G108" s="12"/>
      <c r="H108" s="12"/>
      <c r="I108" s="12"/>
      <c r="J108" s="100"/>
      <c r="K108" s="100"/>
      <c r="L108" s="100"/>
      <c r="M108" s="100"/>
      <c r="N108" s="100"/>
      <c r="O108" s="100"/>
      <c r="P108" s="100"/>
      <c r="Q108" s="100"/>
      <c r="R108" s="100"/>
      <c r="S108" s="100"/>
      <c r="T108" s="100"/>
      <c r="U108" s="100"/>
      <c r="V108" s="100"/>
      <c r="W108" s="100"/>
      <c r="X108" s="100"/>
      <c r="Y108" s="100"/>
      <c r="Z108" s="100"/>
      <c r="AA108" s="100"/>
    </row>
    <row r="109" spans="2:27" x14ac:dyDescent="0.45">
      <c r="B109" s="9">
        <v>10503</v>
      </c>
      <c r="C109" s="10"/>
      <c r="D109" s="11"/>
      <c r="E109" s="12"/>
      <c r="F109" s="12"/>
      <c r="G109" s="12"/>
      <c r="H109" s="12"/>
      <c r="I109" s="12"/>
      <c r="J109" s="100"/>
      <c r="K109" s="100"/>
      <c r="L109" s="100"/>
      <c r="M109" s="100"/>
      <c r="N109" s="100"/>
      <c r="O109" s="100"/>
      <c r="P109" s="100"/>
      <c r="Q109" s="100"/>
      <c r="R109" s="100"/>
      <c r="S109" s="100"/>
      <c r="T109" s="100"/>
      <c r="U109" s="100"/>
      <c r="V109" s="100"/>
      <c r="W109" s="100"/>
      <c r="X109" s="100"/>
      <c r="Y109" s="100"/>
      <c r="Z109" s="100"/>
      <c r="AA109" s="100"/>
    </row>
    <row r="110" spans="2:27" x14ac:dyDescent="0.45">
      <c r="B110" s="9">
        <v>10504</v>
      </c>
      <c r="C110" s="10"/>
      <c r="D110" s="11"/>
      <c r="E110" s="12"/>
      <c r="F110" s="12"/>
      <c r="G110" s="12"/>
      <c r="H110" s="12"/>
      <c r="I110" s="12"/>
      <c r="J110" s="100"/>
      <c r="K110" s="100"/>
      <c r="L110" s="100"/>
      <c r="M110" s="100"/>
      <c r="N110" s="100"/>
      <c r="O110" s="100"/>
      <c r="P110" s="100"/>
      <c r="Q110" s="100"/>
      <c r="R110" s="100"/>
      <c r="S110" s="100"/>
      <c r="T110" s="100"/>
      <c r="U110" s="100"/>
      <c r="V110" s="100"/>
      <c r="W110" s="100"/>
      <c r="X110" s="100"/>
      <c r="Y110" s="100"/>
      <c r="Z110" s="100"/>
      <c r="AA110" s="100"/>
    </row>
    <row r="111" spans="2:27" x14ac:dyDescent="0.45">
      <c r="B111" s="9">
        <v>10505</v>
      </c>
      <c r="C111" s="10"/>
      <c r="D111" s="11"/>
      <c r="E111" s="12"/>
      <c r="F111" s="12"/>
      <c r="G111" s="12"/>
      <c r="H111" s="12"/>
      <c r="I111" s="12"/>
      <c r="J111" s="100"/>
      <c r="K111" s="100"/>
      <c r="L111" s="100"/>
      <c r="M111" s="100"/>
      <c r="N111" s="100"/>
      <c r="O111" s="100"/>
      <c r="P111" s="100"/>
      <c r="Q111" s="100"/>
      <c r="R111" s="100"/>
      <c r="S111" s="100"/>
      <c r="T111" s="100"/>
      <c r="U111" s="100"/>
      <c r="V111" s="100"/>
      <c r="W111" s="100"/>
      <c r="X111" s="100"/>
      <c r="Y111" s="100"/>
      <c r="Z111" s="100"/>
      <c r="AA111" s="100"/>
    </row>
    <row r="112" spans="2:27" x14ac:dyDescent="0.45">
      <c r="B112" s="9">
        <v>10506</v>
      </c>
      <c r="C112" s="10"/>
      <c r="D112" s="11"/>
      <c r="E112" s="12"/>
      <c r="F112" s="12"/>
      <c r="G112" s="12"/>
      <c r="H112" s="12"/>
      <c r="I112" s="12"/>
      <c r="J112" s="100"/>
      <c r="K112" s="100"/>
      <c r="L112" s="100"/>
      <c r="M112" s="100"/>
      <c r="N112" s="100"/>
      <c r="O112" s="100"/>
      <c r="P112" s="100"/>
      <c r="Q112" s="100"/>
      <c r="R112" s="100"/>
      <c r="S112" s="100"/>
      <c r="T112" s="100"/>
      <c r="U112" s="100"/>
      <c r="V112" s="100"/>
      <c r="W112" s="100"/>
      <c r="X112" s="100"/>
      <c r="Y112" s="100"/>
      <c r="Z112" s="100"/>
      <c r="AA112" s="100"/>
    </row>
    <row r="113" spans="2:27" x14ac:dyDescent="0.45">
      <c r="B113" s="9">
        <v>10507</v>
      </c>
      <c r="C113" s="10"/>
      <c r="D113" s="11"/>
      <c r="E113" s="12"/>
      <c r="F113" s="12"/>
      <c r="G113" s="12"/>
      <c r="H113" s="12"/>
      <c r="I113" s="12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0"/>
      <c r="Y113" s="100"/>
      <c r="Z113" s="100"/>
      <c r="AA113" s="100"/>
    </row>
    <row r="114" spans="2:27" x14ac:dyDescent="0.45">
      <c r="B114" s="9">
        <v>10508</v>
      </c>
      <c r="C114" s="10"/>
      <c r="D114" s="11"/>
      <c r="E114" s="12"/>
      <c r="F114" s="12"/>
      <c r="G114" s="12"/>
      <c r="H114" s="12"/>
      <c r="I114" s="12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  <c r="T114" s="100"/>
      <c r="U114" s="100"/>
      <c r="V114" s="100"/>
      <c r="W114" s="100"/>
      <c r="X114" s="100"/>
      <c r="Y114" s="100"/>
      <c r="Z114" s="100"/>
      <c r="AA114" s="100"/>
    </row>
    <row r="115" spans="2:27" x14ac:dyDescent="0.45">
      <c r="B115" s="9">
        <v>10509</v>
      </c>
      <c r="C115" s="10"/>
      <c r="D115" s="11"/>
      <c r="E115" s="12"/>
      <c r="F115" s="12"/>
      <c r="G115" s="12"/>
      <c r="H115" s="12"/>
      <c r="I115" s="12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  <c r="T115" s="100"/>
      <c r="U115" s="100"/>
      <c r="V115" s="100"/>
      <c r="W115" s="100"/>
      <c r="X115" s="100"/>
      <c r="Y115" s="100"/>
      <c r="Z115" s="100"/>
      <c r="AA115" s="100"/>
    </row>
    <row r="116" spans="2:27" x14ac:dyDescent="0.45">
      <c r="B116" s="9">
        <v>10510</v>
      </c>
      <c r="C116" s="10"/>
      <c r="D116" s="11"/>
      <c r="E116" s="12"/>
      <c r="F116" s="12"/>
      <c r="G116" s="12"/>
      <c r="H116" s="12"/>
      <c r="I116" s="12"/>
      <c r="J116" s="100"/>
      <c r="K116" s="100"/>
      <c r="L116" s="100"/>
      <c r="M116" s="100"/>
      <c r="N116" s="100"/>
      <c r="O116" s="100"/>
      <c r="P116" s="100"/>
      <c r="Q116" s="100"/>
      <c r="R116" s="100"/>
      <c r="S116" s="100"/>
      <c r="T116" s="100"/>
      <c r="U116" s="100"/>
      <c r="V116" s="100"/>
      <c r="W116" s="100"/>
      <c r="X116" s="100"/>
      <c r="Y116" s="100"/>
      <c r="Z116" s="100"/>
      <c r="AA116" s="100"/>
    </row>
    <row r="117" spans="2:27" x14ac:dyDescent="0.45">
      <c r="B117" s="9">
        <v>10511</v>
      </c>
      <c r="C117" s="10"/>
      <c r="D117" s="11"/>
      <c r="E117" s="12"/>
      <c r="F117" s="12"/>
      <c r="G117" s="12"/>
      <c r="H117" s="12"/>
      <c r="I117" s="12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100"/>
      <c r="X117" s="100"/>
      <c r="Y117" s="100"/>
      <c r="Z117" s="100"/>
      <c r="AA117" s="100"/>
    </row>
    <row r="118" spans="2:27" x14ac:dyDescent="0.45">
      <c r="B118" s="9">
        <v>10512</v>
      </c>
      <c r="C118" s="10"/>
      <c r="D118" s="11"/>
      <c r="E118" s="12"/>
      <c r="F118" s="12"/>
      <c r="G118" s="12"/>
      <c r="H118" s="12"/>
      <c r="I118" s="12"/>
      <c r="J118" s="100"/>
      <c r="K118" s="100"/>
      <c r="L118" s="100"/>
      <c r="M118" s="100"/>
      <c r="N118" s="100"/>
      <c r="O118" s="100"/>
      <c r="P118" s="100"/>
      <c r="Q118" s="100"/>
      <c r="R118" s="100"/>
      <c r="S118" s="100"/>
      <c r="T118" s="100"/>
      <c r="U118" s="100"/>
      <c r="V118" s="100"/>
      <c r="W118" s="100"/>
      <c r="X118" s="100"/>
      <c r="Y118" s="100"/>
      <c r="Z118" s="100"/>
      <c r="AA118" s="100"/>
    </row>
    <row r="119" spans="2:27" x14ac:dyDescent="0.45">
      <c r="B119" s="9">
        <v>10513</v>
      </c>
      <c r="C119" s="10"/>
      <c r="D119" s="11"/>
      <c r="E119" s="12"/>
      <c r="F119" s="12"/>
      <c r="G119" s="12"/>
      <c r="H119" s="12"/>
      <c r="I119" s="12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</row>
    <row r="120" spans="2:27" x14ac:dyDescent="0.45">
      <c r="B120" s="9">
        <v>10514</v>
      </c>
      <c r="C120" s="10"/>
      <c r="D120" s="11"/>
      <c r="E120" s="12"/>
      <c r="F120" s="12"/>
      <c r="G120" s="12"/>
      <c r="H120" s="12"/>
      <c r="I120" s="12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0"/>
      <c r="AA120" s="100"/>
    </row>
    <row r="121" spans="2:27" x14ac:dyDescent="0.45">
      <c r="B121" s="9">
        <v>10515</v>
      </c>
      <c r="C121" s="10"/>
      <c r="D121" s="11"/>
      <c r="E121" s="12"/>
      <c r="F121" s="12"/>
      <c r="G121" s="12"/>
      <c r="H121" s="12"/>
      <c r="I121" s="12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00"/>
      <c r="W121" s="100"/>
      <c r="X121" s="100"/>
      <c r="Y121" s="100"/>
      <c r="Z121" s="100"/>
      <c r="AA121" s="100"/>
    </row>
    <row r="122" spans="2:27" x14ac:dyDescent="0.45">
      <c r="B122" s="9">
        <v>10516</v>
      </c>
      <c r="C122" s="103"/>
      <c r="D122" s="102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1"/>
      <c r="Q122" s="101"/>
      <c r="R122" s="101"/>
      <c r="S122" s="101"/>
      <c r="T122" s="101"/>
      <c r="U122" s="101"/>
      <c r="V122" s="101"/>
      <c r="W122" s="101"/>
      <c r="X122" s="101"/>
      <c r="Y122" s="101"/>
      <c r="Z122" s="101"/>
      <c r="AA122" s="100"/>
    </row>
    <row r="123" spans="2:27" x14ac:dyDescent="0.45">
      <c r="B123" s="9">
        <v>10517</v>
      </c>
      <c r="C123" s="103"/>
      <c r="D123" s="102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  <c r="R123" s="101"/>
      <c r="S123" s="101"/>
      <c r="T123" s="101"/>
      <c r="U123" s="101"/>
      <c r="V123" s="101"/>
      <c r="W123" s="101"/>
      <c r="X123" s="101"/>
      <c r="Y123" s="101"/>
      <c r="Z123" s="101"/>
      <c r="AA123" s="100"/>
    </row>
    <row r="124" spans="2:27" x14ac:dyDescent="0.45">
      <c r="B124" s="9">
        <v>10518</v>
      </c>
      <c r="C124" s="103"/>
      <c r="D124" s="102"/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1"/>
      <c r="Q124" s="101"/>
      <c r="R124" s="101"/>
      <c r="S124" s="101"/>
      <c r="T124" s="101"/>
      <c r="U124" s="101"/>
      <c r="V124" s="101"/>
      <c r="W124" s="101"/>
      <c r="X124" s="101"/>
      <c r="Y124" s="101"/>
      <c r="Z124" s="101"/>
      <c r="AA124" s="100"/>
    </row>
    <row r="125" spans="2:27" x14ac:dyDescent="0.45">
      <c r="B125" s="9">
        <v>10519</v>
      </c>
      <c r="C125" s="103"/>
      <c r="D125" s="102"/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1"/>
      <c r="Q125" s="101"/>
      <c r="R125" s="101"/>
      <c r="S125" s="101"/>
      <c r="T125" s="101"/>
      <c r="U125" s="101"/>
      <c r="V125" s="101"/>
      <c r="W125" s="101"/>
      <c r="X125" s="101"/>
      <c r="Y125" s="101"/>
      <c r="Z125" s="101"/>
      <c r="AA125" s="100"/>
    </row>
    <row r="126" spans="2:27" x14ac:dyDescent="0.45">
      <c r="B126" s="9">
        <v>10520</v>
      </c>
      <c r="C126" s="103"/>
      <c r="D126" s="102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1"/>
      <c r="Q126" s="101"/>
      <c r="R126" s="101"/>
      <c r="S126" s="101"/>
      <c r="T126" s="101"/>
      <c r="U126" s="101"/>
      <c r="V126" s="101"/>
      <c r="W126" s="101"/>
      <c r="X126" s="101"/>
      <c r="Y126" s="101"/>
      <c r="Z126" s="101"/>
      <c r="AA126" s="100"/>
    </row>
    <row r="127" spans="2:27" x14ac:dyDescent="0.45">
      <c r="B127" s="9">
        <v>10521</v>
      </c>
      <c r="C127" s="103"/>
      <c r="D127" s="102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1"/>
      <c r="Q127" s="101"/>
      <c r="R127" s="101"/>
      <c r="S127" s="101"/>
      <c r="T127" s="101"/>
      <c r="U127" s="101"/>
      <c r="V127" s="101"/>
      <c r="W127" s="101"/>
      <c r="X127" s="101"/>
      <c r="Y127" s="101"/>
      <c r="Z127" s="101"/>
      <c r="AA127" s="100"/>
    </row>
    <row r="128" spans="2:27" x14ac:dyDescent="0.45">
      <c r="B128" s="9">
        <v>10522</v>
      </c>
      <c r="C128" s="103"/>
      <c r="D128" s="102"/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101"/>
      <c r="P128" s="101"/>
      <c r="Q128" s="101"/>
      <c r="R128" s="101"/>
      <c r="S128" s="101"/>
      <c r="T128" s="101"/>
      <c r="U128" s="101"/>
      <c r="V128" s="101"/>
      <c r="W128" s="101"/>
      <c r="X128" s="101"/>
      <c r="Y128" s="101"/>
      <c r="Z128" s="101"/>
      <c r="AA128" s="100"/>
    </row>
    <row r="129" spans="2:27" x14ac:dyDescent="0.45">
      <c r="B129" s="9">
        <v>10523</v>
      </c>
      <c r="C129" s="103"/>
      <c r="D129" s="102"/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1"/>
      <c r="Q129" s="101"/>
      <c r="R129" s="101"/>
      <c r="S129" s="101"/>
      <c r="T129" s="101"/>
      <c r="U129" s="101"/>
      <c r="V129" s="101"/>
      <c r="W129" s="101"/>
      <c r="X129" s="101"/>
      <c r="Y129" s="101"/>
      <c r="Z129" s="101"/>
      <c r="AA129" s="100"/>
    </row>
    <row r="130" spans="2:27" x14ac:dyDescent="0.45">
      <c r="B130" s="9">
        <v>10524</v>
      </c>
      <c r="C130" s="103"/>
      <c r="D130" s="102"/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1"/>
      <c r="Q130" s="101"/>
      <c r="R130" s="101"/>
      <c r="S130" s="101"/>
      <c r="T130" s="101"/>
      <c r="U130" s="101"/>
      <c r="V130" s="101"/>
      <c r="W130" s="101"/>
      <c r="X130" s="101"/>
      <c r="Y130" s="101"/>
      <c r="Z130" s="101"/>
      <c r="AA130" s="100"/>
    </row>
    <row r="131" spans="2:27" x14ac:dyDescent="0.45">
      <c r="B131" s="9">
        <v>10525</v>
      </c>
      <c r="C131" s="103"/>
      <c r="D131" s="102"/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1"/>
      <c r="Q131" s="101"/>
      <c r="R131" s="101"/>
      <c r="S131" s="101"/>
      <c r="T131" s="101"/>
      <c r="U131" s="101"/>
      <c r="V131" s="101"/>
      <c r="W131" s="101"/>
      <c r="X131" s="101"/>
      <c r="Y131" s="101"/>
      <c r="Z131" s="101"/>
      <c r="AA131" s="100"/>
    </row>
  </sheetData>
  <phoneticPr fontId="2" type="noConversion"/>
  <conditionalFormatting sqref="B3:B131">
    <cfRule type="cellIs" dxfId="28" priority="2" operator="equal">
      <formula>2260.5</formula>
    </cfRule>
  </conditionalFormatting>
  <conditionalFormatting sqref="C2:C121">
    <cfRule type="duplicateValues" dxfId="27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BFE8B-46D0-4315-A3CC-7C91EB1D89CC}">
  <dimension ref="B1:AA121"/>
  <sheetViews>
    <sheetView tabSelected="1" workbookViewId="0">
      <pane xSplit="3" ySplit="2" topLeftCell="D98" activePane="bottomRight" state="frozen"/>
      <selection pane="topRight" activeCell="D1" sqref="D1"/>
      <selection pane="bottomLeft" activeCell="A3" sqref="A3"/>
      <selection pane="bottomRight" activeCell="D98" sqref="D98"/>
    </sheetView>
  </sheetViews>
  <sheetFormatPr defaultRowHeight="17" x14ac:dyDescent="0.45"/>
  <sheetData>
    <row r="1" spans="2:27" ht="17.5" thickBot="1" x14ac:dyDescent="0.5"/>
    <row r="2" spans="2:27" ht="17.5" thickBot="1" x14ac:dyDescent="0.5">
      <c r="B2" s="1" t="s">
        <v>0</v>
      </c>
      <c r="C2" s="2" t="s">
        <v>1</v>
      </c>
      <c r="D2" s="3" t="s">
        <v>186</v>
      </c>
      <c r="E2" s="3" t="s">
        <v>187</v>
      </c>
      <c r="F2" s="3" t="s">
        <v>188</v>
      </c>
      <c r="G2" s="3" t="s">
        <v>189</v>
      </c>
      <c r="H2" s="3" t="s">
        <v>190</v>
      </c>
      <c r="I2" s="3" t="s">
        <v>191</v>
      </c>
      <c r="J2" s="4" t="s">
        <v>168</v>
      </c>
      <c r="K2" s="4" t="s">
        <v>169</v>
      </c>
      <c r="L2" s="4" t="s">
        <v>170</v>
      </c>
      <c r="M2" s="4" t="s">
        <v>171</v>
      </c>
      <c r="N2" s="4" t="s">
        <v>172</v>
      </c>
      <c r="O2" s="4" t="s">
        <v>173</v>
      </c>
      <c r="P2" s="4" t="s">
        <v>174</v>
      </c>
      <c r="Q2" s="4" t="s">
        <v>175</v>
      </c>
      <c r="R2" s="4" t="s">
        <v>176</v>
      </c>
      <c r="S2" s="4" t="s">
        <v>177</v>
      </c>
      <c r="T2" s="4" t="s">
        <v>178</v>
      </c>
      <c r="U2" s="4" t="s">
        <v>179</v>
      </c>
      <c r="V2" s="4" t="s">
        <v>180</v>
      </c>
      <c r="W2" s="4" t="s">
        <v>181</v>
      </c>
      <c r="X2" s="4" t="s">
        <v>182</v>
      </c>
      <c r="Y2" s="4" t="s">
        <v>183</v>
      </c>
      <c r="Z2" s="4" t="s">
        <v>184</v>
      </c>
      <c r="AA2" s="4" t="s">
        <v>185</v>
      </c>
    </row>
    <row r="3" spans="2:27" ht="17.5" hidden="1" thickTop="1" x14ac:dyDescent="0.45">
      <c r="B3" s="5">
        <v>20101</v>
      </c>
      <c r="C3" s="6"/>
      <c r="D3" s="7" t="s">
        <v>2</v>
      </c>
      <c r="E3" s="8" t="s">
        <v>3</v>
      </c>
      <c r="F3" s="8" t="s">
        <v>4</v>
      </c>
      <c r="G3" s="8" t="s">
        <v>5</v>
      </c>
      <c r="H3" s="8" t="s">
        <v>6</v>
      </c>
      <c r="I3" s="8" t="s">
        <v>7</v>
      </c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</row>
    <row r="4" spans="2:27" hidden="1" x14ac:dyDescent="0.45">
      <c r="B4" s="9">
        <v>20102</v>
      </c>
      <c r="C4" s="10"/>
      <c r="D4" s="11" t="s">
        <v>8</v>
      </c>
      <c r="E4" s="12" t="s">
        <v>9</v>
      </c>
      <c r="F4" s="12" t="s">
        <v>10</v>
      </c>
      <c r="G4" s="12" t="s">
        <v>11</v>
      </c>
      <c r="H4" s="12" t="s">
        <v>12</v>
      </c>
      <c r="I4" s="12" t="s">
        <v>13</v>
      </c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</row>
    <row r="5" spans="2:27" hidden="1" x14ac:dyDescent="0.45">
      <c r="B5" s="9">
        <v>20103</v>
      </c>
      <c r="C5" s="10"/>
      <c r="D5" s="11" t="s">
        <v>8</v>
      </c>
      <c r="E5" s="12" t="s">
        <v>14</v>
      </c>
      <c r="F5" s="12" t="s">
        <v>15</v>
      </c>
      <c r="G5" s="12" t="s">
        <v>9</v>
      </c>
      <c r="H5" s="12" t="s">
        <v>11</v>
      </c>
      <c r="I5" s="12" t="s">
        <v>13</v>
      </c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</row>
    <row r="6" spans="2:27" hidden="1" x14ac:dyDescent="0.45">
      <c r="B6" s="9">
        <v>20104</v>
      </c>
      <c r="C6" s="10"/>
      <c r="D6" s="11" t="s">
        <v>8</v>
      </c>
      <c r="E6" s="12" t="s">
        <v>16</v>
      </c>
      <c r="F6" s="12" t="s">
        <v>9</v>
      </c>
      <c r="G6" s="12" t="s">
        <v>17</v>
      </c>
      <c r="H6" s="12" t="s">
        <v>12</v>
      </c>
      <c r="I6" s="12" t="s">
        <v>13</v>
      </c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</row>
    <row r="7" spans="2:27" hidden="1" x14ac:dyDescent="0.45">
      <c r="B7" s="9">
        <v>20105</v>
      </c>
      <c r="C7" s="10"/>
      <c r="D7" s="11" t="s">
        <v>8</v>
      </c>
      <c r="E7" s="12" t="s">
        <v>9</v>
      </c>
      <c r="F7" s="12" t="s">
        <v>10</v>
      </c>
      <c r="G7" s="12" t="s">
        <v>18</v>
      </c>
      <c r="H7" s="12" t="s">
        <v>11</v>
      </c>
      <c r="I7" s="12" t="s">
        <v>13</v>
      </c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</row>
    <row r="8" spans="2:27" hidden="1" x14ac:dyDescent="0.45">
      <c r="B8" s="9">
        <v>20106</v>
      </c>
      <c r="C8" s="10"/>
      <c r="D8" s="11" t="s">
        <v>15</v>
      </c>
      <c r="E8" s="12" t="s">
        <v>9</v>
      </c>
      <c r="F8" s="12" t="s">
        <v>10</v>
      </c>
      <c r="G8" s="12" t="s">
        <v>11</v>
      </c>
      <c r="H8" s="12" t="s">
        <v>19</v>
      </c>
      <c r="I8" s="12" t="s">
        <v>13</v>
      </c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  <c r="Y8" s="100"/>
      <c r="Z8" s="100"/>
      <c r="AA8" s="100"/>
    </row>
    <row r="9" spans="2:27" hidden="1" x14ac:dyDescent="0.45">
      <c r="B9" s="9">
        <v>20107</v>
      </c>
      <c r="C9" s="10"/>
      <c r="D9" s="11" t="s">
        <v>8</v>
      </c>
      <c r="E9" s="12" t="s">
        <v>9</v>
      </c>
      <c r="F9" s="12" t="s">
        <v>10</v>
      </c>
      <c r="G9" s="12" t="s">
        <v>11</v>
      </c>
      <c r="H9" s="12" t="s">
        <v>19</v>
      </c>
      <c r="I9" s="12" t="s">
        <v>13</v>
      </c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</row>
    <row r="10" spans="2:27" hidden="1" x14ac:dyDescent="0.45">
      <c r="B10" s="9">
        <v>20108</v>
      </c>
      <c r="C10" s="10"/>
      <c r="D10" s="11" t="s">
        <v>8</v>
      </c>
      <c r="E10" s="12" t="s">
        <v>14</v>
      </c>
      <c r="F10" s="12" t="s">
        <v>10</v>
      </c>
      <c r="G10" s="12" t="s">
        <v>12</v>
      </c>
      <c r="H10" s="12" t="s">
        <v>19</v>
      </c>
      <c r="I10" s="12" t="s">
        <v>13</v>
      </c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</row>
    <row r="11" spans="2:27" hidden="1" x14ac:dyDescent="0.45">
      <c r="B11" s="9">
        <v>20109</v>
      </c>
      <c r="C11" s="10"/>
      <c r="D11" s="11" t="s">
        <v>16</v>
      </c>
      <c r="E11" s="12" t="s">
        <v>9</v>
      </c>
      <c r="F11" s="12" t="s">
        <v>10</v>
      </c>
      <c r="G11" s="12" t="s">
        <v>11</v>
      </c>
      <c r="H11" s="12" t="s">
        <v>12</v>
      </c>
      <c r="I11" s="12" t="s">
        <v>13</v>
      </c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</row>
    <row r="12" spans="2:27" hidden="1" x14ac:dyDescent="0.45">
      <c r="B12" s="9">
        <v>20110</v>
      </c>
      <c r="C12" s="10"/>
      <c r="D12" s="11" t="s">
        <v>14</v>
      </c>
      <c r="E12" s="12" t="s">
        <v>16</v>
      </c>
      <c r="F12" s="12" t="s">
        <v>10</v>
      </c>
      <c r="G12" s="12" t="s">
        <v>12</v>
      </c>
      <c r="H12" s="12" t="s">
        <v>19</v>
      </c>
      <c r="I12" s="12" t="s">
        <v>13</v>
      </c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</row>
    <row r="13" spans="2:27" hidden="1" x14ac:dyDescent="0.45">
      <c r="B13" s="9">
        <v>20111</v>
      </c>
      <c r="C13" s="10"/>
      <c r="D13" s="11" t="s">
        <v>16</v>
      </c>
      <c r="E13" s="12" t="s">
        <v>9</v>
      </c>
      <c r="F13" s="12" t="s">
        <v>10</v>
      </c>
      <c r="G13" s="12" t="s">
        <v>12</v>
      </c>
      <c r="H13" s="12" t="s">
        <v>19</v>
      </c>
      <c r="I13" s="12" t="s">
        <v>13</v>
      </c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</row>
    <row r="14" spans="2:27" hidden="1" x14ac:dyDescent="0.45">
      <c r="B14" s="9">
        <v>20112</v>
      </c>
      <c r="C14" s="10"/>
      <c r="D14" s="11" t="s">
        <v>14</v>
      </c>
      <c r="E14" s="12" t="s">
        <v>9</v>
      </c>
      <c r="F14" s="12" t="s">
        <v>10</v>
      </c>
      <c r="G14" s="12" t="s">
        <v>12</v>
      </c>
      <c r="H14" s="12" t="s">
        <v>19</v>
      </c>
      <c r="I14" s="12" t="s">
        <v>13</v>
      </c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</row>
    <row r="15" spans="2:27" hidden="1" x14ac:dyDescent="0.45">
      <c r="B15" s="9">
        <v>20113</v>
      </c>
      <c r="C15" s="10"/>
      <c r="D15" s="11" t="s">
        <v>15</v>
      </c>
      <c r="E15" s="12" t="s">
        <v>9</v>
      </c>
      <c r="F15" s="12" t="s">
        <v>10</v>
      </c>
      <c r="G15" s="12" t="s">
        <v>11</v>
      </c>
      <c r="H15" s="12" t="s">
        <v>12</v>
      </c>
      <c r="I15" s="12" t="s">
        <v>13</v>
      </c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</row>
    <row r="16" spans="2:27" hidden="1" x14ac:dyDescent="0.45">
      <c r="B16" s="9">
        <v>20114</v>
      </c>
      <c r="C16" s="10"/>
      <c r="D16" s="11" t="s">
        <v>16</v>
      </c>
      <c r="E16" s="12" t="s">
        <v>9</v>
      </c>
      <c r="F16" s="12" t="s">
        <v>10</v>
      </c>
      <c r="G16" s="12" t="s">
        <v>12</v>
      </c>
      <c r="H16" s="12" t="s">
        <v>19</v>
      </c>
      <c r="I16" s="12" t="s">
        <v>13</v>
      </c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</row>
    <row r="17" spans="2:27" hidden="1" x14ac:dyDescent="0.45">
      <c r="B17" s="9">
        <v>20115</v>
      </c>
      <c r="C17" s="10"/>
      <c r="D17" s="11" t="s">
        <v>8</v>
      </c>
      <c r="E17" s="12" t="s">
        <v>14</v>
      </c>
      <c r="F17" s="12" t="s">
        <v>9</v>
      </c>
      <c r="G17" s="12" t="s">
        <v>10</v>
      </c>
      <c r="H17" s="12" t="s">
        <v>11</v>
      </c>
      <c r="I17" s="12" t="s">
        <v>13</v>
      </c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</row>
    <row r="18" spans="2:27" hidden="1" x14ac:dyDescent="0.45">
      <c r="B18" s="9">
        <v>20116</v>
      </c>
      <c r="C18" s="10"/>
      <c r="D18" s="11" t="s">
        <v>20</v>
      </c>
      <c r="E18" s="12" t="s">
        <v>8</v>
      </c>
      <c r="F18" s="12" t="s">
        <v>9</v>
      </c>
      <c r="G18" s="12" t="s">
        <v>18</v>
      </c>
      <c r="H18" s="12" t="s">
        <v>12</v>
      </c>
      <c r="I18" s="12" t="s">
        <v>13</v>
      </c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</row>
    <row r="19" spans="2:27" hidden="1" x14ac:dyDescent="0.45">
      <c r="B19" s="9">
        <v>20117</v>
      </c>
      <c r="C19" s="10"/>
      <c r="D19" s="11" t="s">
        <v>16</v>
      </c>
      <c r="E19" s="12" t="s">
        <v>15</v>
      </c>
      <c r="F19" s="12" t="s">
        <v>9</v>
      </c>
      <c r="G19" s="12" t="s">
        <v>11</v>
      </c>
      <c r="H19" s="12" t="s">
        <v>19</v>
      </c>
      <c r="I19" s="12" t="s">
        <v>13</v>
      </c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</row>
    <row r="20" spans="2:27" hidden="1" x14ac:dyDescent="0.45">
      <c r="B20" s="9">
        <v>20118</v>
      </c>
      <c r="C20" s="10"/>
      <c r="D20" s="11" t="s">
        <v>14</v>
      </c>
      <c r="E20" s="12" t="s">
        <v>9</v>
      </c>
      <c r="F20" s="12" t="s">
        <v>10</v>
      </c>
      <c r="G20" s="12" t="s">
        <v>12</v>
      </c>
      <c r="H20" s="12" t="s">
        <v>19</v>
      </c>
      <c r="I20" s="12" t="s">
        <v>13</v>
      </c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</row>
    <row r="21" spans="2:27" hidden="1" x14ac:dyDescent="0.45">
      <c r="B21" s="9">
        <v>20119</v>
      </c>
      <c r="C21" s="10"/>
      <c r="D21" s="11" t="s">
        <v>8</v>
      </c>
      <c r="E21" s="12" t="s">
        <v>14</v>
      </c>
      <c r="F21" s="12" t="s">
        <v>15</v>
      </c>
      <c r="G21" s="12" t="s">
        <v>9</v>
      </c>
      <c r="H21" s="12" t="s">
        <v>11</v>
      </c>
      <c r="I21" s="12" t="s">
        <v>13</v>
      </c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</row>
    <row r="22" spans="2:27" hidden="1" x14ac:dyDescent="0.45">
      <c r="B22" s="9">
        <v>20120</v>
      </c>
      <c r="C22" s="10"/>
      <c r="D22" s="11" t="s">
        <v>8</v>
      </c>
      <c r="E22" s="12" t="s">
        <v>16</v>
      </c>
      <c r="F22" s="12" t="s">
        <v>10</v>
      </c>
      <c r="G22" s="12" t="s">
        <v>11</v>
      </c>
      <c r="H22" s="12" t="s">
        <v>12</v>
      </c>
      <c r="I22" s="12" t="s">
        <v>13</v>
      </c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</row>
    <row r="23" spans="2:27" hidden="1" x14ac:dyDescent="0.45">
      <c r="B23" s="9">
        <v>20121</v>
      </c>
      <c r="C23" s="10"/>
      <c r="D23" s="11" t="s">
        <v>14</v>
      </c>
      <c r="E23" s="12" t="s">
        <v>16</v>
      </c>
      <c r="F23" s="12" t="s">
        <v>15</v>
      </c>
      <c r="G23" s="12" t="s">
        <v>12</v>
      </c>
      <c r="H23" s="12" t="s">
        <v>19</v>
      </c>
      <c r="I23" s="12" t="s">
        <v>13</v>
      </c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</row>
    <row r="24" spans="2:27" hidden="1" x14ac:dyDescent="0.45">
      <c r="B24" s="9">
        <v>20122</v>
      </c>
      <c r="C24" s="10"/>
      <c r="D24" s="11" t="s">
        <v>8</v>
      </c>
      <c r="E24" s="12" t="s">
        <v>14</v>
      </c>
      <c r="F24" s="12" t="s">
        <v>9</v>
      </c>
      <c r="G24" s="12" t="s">
        <v>10</v>
      </c>
      <c r="H24" s="12" t="s">
        <v>11</v>
      </c>
      <c r="I24" s="12" t="s">
        <v>13</v>
      </c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</row>
    <row r="25" spans="2:27" hidden="1" x14ac:dyDescent="0.45">
      <c r="B25" s="9">
        <v>20123</v>
      </c>
      <c r="C25" s="10"/>
      <c r="D25" s="11" t="s">
        <v>14</v>
      </c>
      <c r="E25" s="12" t="s">
        <v>15</v>
      </c>
      <c r="F25" s="12" t="s">
        <v>9</v>
      </c>
      <c r="G25" s="12" t="s">
        <v>11</v>
      </c>
      <c r="H25" s="12" t="s">
        <v>19</v>
      </c>
      <c r="I25" s="12" t="s">
        <v>13</v>
      </c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</row>
    <row r="26" spans="2:27" hidden="1" x14ac:dyDescent="0.45">
      <c r="B26" s="9">
        <v>20124</v>
      </c>
      <c r="C26" s="10"/>
      <c r="D26" s="11" t="s">
        <v>21</v>
      </c>
      <c r="E26" s="12" t="s">
        <v>21</v>
      </c>
      <c r="F26" s="12" t="s">
        <v>21</v>
      </c>
      <c r="G26" s="12" t="s">
        <v>21</v>
      </c>
      <c r="H26" s="12" t="s">
        <v>21</v>
      </c>
      <c r="I26" s="12" t="s">
        <v>21</v>
      </c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</row>
    <row r="27" spans="2:27" hidden="1" x14ac:dyDescent="0.45">
      <c r="B27" s="9">
        <v>20201</v>
      </c>
      <c r="C27" s="10"/>
      <c r="D27" s="11" t="s">
        <v>14</v>
      </c>
      <c r="E27" s="12" t="s">
        <v>9</v>
      </c>
      <c r="F27" s="12" t="s">
        <v>10</v>
      </c>
      <c r="G27" s="12" t="s">
        <v>11</v>
      </c>
      <c r="H27" s="12" t="s">
        <v>19</v>
      </c>
      <c r="I27" s="12" t="s">
        <v>13</v>
      </c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</row>
    <row r="28" spans="2:27" hidden="1" x14ac:dyDescent="0.45">
      <c r="B28" s="9">
        <v>20202</v>
      </c>
      <c r="C28" s="10"/>
      <c r="D28" s="11" t="s">
        <v>14</v>
      </c>
      <c r="E28" s="12" t="s">
        <v>10</v>
      </c>
      <c r="F28" s="12" t="s">
        <v>17</v>
      </c>
      <c r="G28" s="12" t="s">
        <v>11</v>
      </c>
      <c r="H28" s="12" t="s">
        <v>19</v>
      </c>
      <c r="I28" s="12" t="s">
        <v>13</v>
      </c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</row>
    <row r="29" spans="2:27" hidden="1" x14ac:dyDescent="0.45">
      <c r="B29" s="9">
        <v>20203</v>
      </c>
      <c r="C29" s="10"/>
      <c r="D29" s="11" t="s">
        <v>8</v>
      </c>
      <c r="E29" s="12" t="s">
        <v>15</v>
      </c>
      <c r="F29" s="12" t="s">
        <v>9</v>
      </c>
      <c r="G29" s="12" t="s">
        <v>12</v>
      </c>
      <c r="H29" s="12" t="s">
        <v>19</v>
      </c>
      <c r="I29" s="12" t="s">
        <v>13</v>
      </c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</row>
    <row r="30" spans="2:27" hidden="1" x14ac:dyDescent="0.45">
      <c r="B30" s="9">
        <v>20204</v>
      </c>
      <c r="C30" s="10"/>
      <c r="D30" s="11" t="s">
        <v>2</v>
      </c>
      <c r="E30" s="12" t="s">
        <v>3</v>
      </c>
      <c r="F30" s="12" t="s">
        <v>22</v>
      </c>
      <c r="G30" s="12" t="s">
        <v>6</v>
      </c>
      <c r="H30" s="12" t="s">
        <v>23</v>
      </c>
      <c r="I30" s="12" t="s">
        <v>7</v>
      </c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</row>
    <row r="31" spans="2:27" hidden="1" x14ac:dyDescent="0.45">
      <c r="B31" s="9">
        <v>20205</v>
      </c>
      <c r="C31" s="10"/>
      <c r="D31" s="11" t="s">
        <v>8</v>
      </c>
      <c r="E31" s="12" t="s">
        <v>16</v>
      </c>
      <c r="F31" s="12" t="s">
        <v>9</v>
      </c>
      <c r="G31" s="12" t="s">
        <v>10</v>
      </c>
      <c r="H31" s="12" t="s">
        <v>11</v>
      </c>
      <c r="I31" s="12" t="s">
        <v>13</v>
      </c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</row>
    <row r="32" spans="2:27" hidden="1" x14ac:dyDescent="0.45">
      <c r="B32" s="9">
        <v>20206</v>
      </c>
      <c r="C32" s="10"/>
      <c r="D32" s="11" t="s">
        <v>8</v>
      </c>
      <c r="E32" s="12" t="s">
        <v>14</v>
      </c>
      <c r="F32" s="12" t="s">
        <v>9</v>
      </c>
      <c r="G32" s="12" t="s">
        <v>10</v>
      </c>
      <c r="H32" s="12" t="s">
        <v>12</v>
      </c>
      <c r="I32" s="12" t="s">
        <v>13</v>
      </c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</row>
    <row r="33" spans="2:27" hidden="1" x14ac:dyDescent="0.45">
      <c r="B33" s="9">
        <v>20207</v>
      </c>
      <c r="C33" s="10"/>
      <c r="D33" s="11" t="s">
        <v>15</v>
      </c>
      <c r="E33" s="12" t="s">
        <v>9</v>
      </c>
      <c r="F33" s="12" t="s">
        <v>10</v>
      </c>
      <c r="G33" s="12" t="s">
        <v>11</v>
      </c>
      <c r="H33" s="12" t="s">
        <v>19</v>
      </c>
      <c r="I33" s="12" t="s">
        <v>13</v>
      </c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</row>
    <row r="34" spans="2:27" hidden="1" x14ac:dyDescent="0.45">
      <c r="B34" s="9">
        <v>20208</v>
      </c>
      <c r="C34" s="10"/>
      <c r="D34" s="11" t="s">
        <v>8</v>
      </c>
      <c r="E34" s="12" t="s">
        <v>16</v>
      </c>
      <c r="F34" s="12" t="s">
        <v>10</v>
      </c>
      <c r="G34" s="12" t="s">
        <v>11</v>
      </c>
      <c r="H34" s="12" t="s">
        <v>12</v>
      </c>
      <c r="I34" s="12" t="s">
        <v>13</v>
      </c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  <c r="Y34" s="100"/>
      <c r="Z34" s="100"/>
      <c r="AA34" s="100"/>
    </row>
    <row r="35" spans="2:27" hidden="1" x14ac:dyDescent="0.45">
      <c r="B35" s="9">
        <v>20209</v>
      </c>
      <c r="C35" s="10"/>
      <c r="D35" s="11" t="s">
        <v>16</v>
      </c>
      <c r="E35" s="12" t="s">
        <v>15</v>
      </c>
      <c r="F35" s="12" t="s">
        <v>9</v>
      </c>
      <c r="G35" s="12" t="s">
        <v>11</v>
      </c>
      <c r="H35" s="12" t="s">
        <v>12</v>
      </c>
      <c r="I35" s="12" t="s">
        <v>13</v>
      </c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</row>
    <row r="36" spans="2:27" hidden="1" x14ac:dyDescent="0.45">
      <c r="B36" s="9">
        <v>20210</v>
      </c>
      <c r="C36" s="10"/>
      <c r="D36" s="11" t="s">
        <v>15</v>
      </c>
      <c r="E36" s="12" t="s">
        <v>9</v>
      </c>
      <c r="F36" s="12" t="s">
        <v>10</v>
      </c>
      <c r="G36" s="12" t="s">
        <v>11</v>
      </c>
      <c r="H36" s="12" t="s">
        <v>19</v>
      </c>
      <c r="I36" s="12" t="s">
        <v>13</v>
      </c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</row>
    <row r="37" spans="2:27" hidden="1" x14ac:dyDescent="0.45">
      <c r="B37" s="9">
        <v>20211</v>
      </c>
      <c r="C37" s="10"/>
      <c r="D37" s="11" t="s">
        <v>14</v>
      </c>
      <c r="E37" s="12" t="s">
        <v>9</v>
      </c>
      <c r="F37" s="12" t="s">
        <v>10</v>
      </c>
      <c r="G37" s="12" t="s">
        <v>12</v>
      </c>
      <c r="H37" s="12" t="s">
        <v>19</v>
      </c>
      <c r="I37" s="12" t="s">
        <v>13</v>
      </c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</row>
    <row r="38" spans="2:27" hidden="1" x14ac:dyDescent="0.45">
      <c r="B38" s="9">
        <v>20212</v>
      </c>
      <c r="C38" s="10"/>
      <c r="D38" s="11" t="s">
        <v>15</v>
      </c>
      <c r="E38" s="12" t="s">
        <v>9</v>
      </c>
      <c r="F38" s="12" t="s">
        <v>10</v>
      </c>
      <c r="G38" s="12" t="s">
        <v>11</v>
      </c>
      <c r="H38" s="12" t="s">
        <v>19</v>
      </c>
      <c r="I38" s="12" t="s">
        <v>13</v>
      </c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</row>
    <row r="39" spans="2:27" hidden="1" x14ac:dyDescent="0.45">
      <c r="B39" s="9">
        <v>20213</v>
      </c>
      <c r="C39" s="10"/>
      <c r="D39" s="11" t="s">
        <v>8</v>
      </c>
      <c r="E39" s="12" t="s">
        <v>16</v>
      </c>
      <c r="F39" s="12" t="s">
        <v>9</v>
      </c>
      <c r="G39" s="12" t="s">
        <v>11</v>
      </c>
      <c r="H39" s="12" t="s">
        <v>12</v>
      </c>
      <c r="I39" s="12" t="s">
        <v>13</v>
      </c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</row>
    <row r="40" spans="2:27" hidden="1" x14ac:dyDescent="0.45">
      <c r="B40" s="9">
        <v>20214</v>
      </c>
      <c r="C40" s="10"/>
      <c r="D40" s="11" t="s">
        <v>9</v>
      </c>
      <c r="E40" s="12" t="s">
        <v>10</v>
      </c>
      <c r="F40" s="12" t="s">
        <v>11</v>
      </c>
      <c r="G40" s="12" t="s">
        <v>12</v>
      </c>
      <c r="H40" s="12" t="s">
        <v>19</v>
      </c>
      <c r="I40" s="12" t="s">
        <v>13</v>
      </c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</row>
    <row r="41" spans="2:27" hidden="1" x14ac:dyDescent="0.45">
      <c r="B41" s="9">
        <v>20215</v>
      </c>
      <c r="C41" s="10"/>
      <c r="D41" s="11" t="s">
        <v>9</v>
      </c>
      <c r="E41" s="12" t="s">
        <v>10</v>
      </c>
      <c r="F41" s="12" t="s">
        <v>11</v>
      </c>
      <c r="G41" s="12" t="s">
        <v>12</v>
      </c>
      <c r="H41" s="12" t="s">
        <v>19</v>
      </c>
      <c r="I41" s="12" t="s">
        <v>13</v>
      </c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</row>
    <row r="42" spans="2:27" hidden="1" x14ac:dyDescent="0.45">
      <c r="B42" s="9">
        <v>20216</v>
      </c>
      <c r="C42" s="10"/>
      <c r="D42" s="11" t="s">
        <v>20</v>
      </c>
      <c r="E42" s="12" t="s">
        <v>9</v>
      </c>
      <c r="F42" s="12" t="s">
        <v>10</v>
      </c>
      <c r="G42" s="12" t="s">
        <v>11</v>
      </c>
      <c r="H42" s="12" t="s">
        <v>19</v>
      </c>
      <c r="I42" s="12" t="s">
        <v>13</v>
      </c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</row>
    <row r="43" spans="2:27" hidden="1" x14ac:dyDescent="0.45">
      <c r="B43" s="9">
        <v>20217</v>
      </c>
      <c r="C43" s="10"/>
      <c r="D43" s="11" t="s">
        <v>8</v>
      </c>
      <c r="E43" s="12" t="s">
        <v>16</v>
      </c>
      <c r="F43" s="12" t="s">
        <v>9</v>
      </c>
      <c r="G43" s="12" t="s">
        <v>17</v>
      </c>
      <c r="H43" s="12" t="s">
        <v>12</v>
      </c>
      <c r="I43" s="12" t="s">
        <v>13</v>
      </c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</row>
    <row r="44" spans="2:27" hidden="1" x14ac:dyDescent="0.45">
      <c r="B44" s="9">
        <v>20218</v>
      </c>
      <c r="C44" s="10"/>
      <c r="D44" s="11" t="s">
        <v>15</v>
      </c>
      <c r="E44" s="12" t="s">
        <v>10</v>
      </c>
      <c r="F44" s="12" t="s">
        <v>18</v>
      </c>
      <c r="G44" s="12" t="s">
        <v>11</v>
      </c>
      <c r="H44" s="12" t="s">
        <v>19</v>
      </c>
      <c r="I44" s="12" t="s">
        <v>13</v>
      </c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</row>
    <row r="45" spans="2:27" hidden="1" x14ac:dyDescent="0.45">
      <c r="B45" s="9">
        <v>20219</v>
      </c>
      <c r="C45" s="10"/>
      <c r="D45" s="11" t="s">
        <v>20</v>
      </c>
      <c r="E45" s="12" t="s">
        <v>8</v>
      </c>
      <c r="F45" s="12" t="s">
        <v>9</v>
      </c>
      <c r="G45" s="12" t="s">
        <v>17</v>
      </c>
      <c r="H45" s="12" t="s">
        <v>11</v>
      </c>
      <c r="I45" s="12" t="s">
        <v>13</v>
      </c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</row>
    <row r="46" spans="2:27" hidden="1" x14ac:dyDescent="0.45">
      <c r="B46" s="9">
        <v>20220</v>
      </c>
      <c r="C46" s="10"/>
      <c r="D46" s="11" t="s">
        <v>20</v>
      </c>
      <c r="E46" s="12" t="s">
        <v>8</v>
      </c>
      <c r="F46" s="12" t="s">
        <v>14</v>
      </c>
      <c r="G46" s="12" t="s">
        <v>12</v>
      </c>
      <c r="H46" s="12" t="s">
        <v>19</v>
      </c>
      <c r="I46" s="12" t="s">
        <v>13</v>
      </c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</row>
    <row r="47" spans="2:27" hidden="1" x14ac:dyDescent="0.45">
      <c r="B47" s="9">
        <v>20221</v>
      </c>
      <c r="C47" s="10"/>
      <c r="D47" s="11" t="s">
        <v>8</v>
      </c>
      <c r="E47" s="12" t="s">
        <v>16</v>
      </c>
      <c r="F47" s="12" t="s">
        <v>10</v>
      </c>
      <c r="G47" s="12" t="s">
        <v>11</v>
      </c>
      <c r="H47" s="12" t="s">
        <v>12</v>
      </c>
      <c r="I47" s="12" t="s">
        <v>13</v>
      </c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</row>
    <row r="48" spans="2:27" hidden="1" x14ac:dyDescent="0.45">
      <c r="B48" s="9">
        <v>20222</v>
      </c>
      <c r="C48" s="10"/>
      <c r="D48" s="11" t="s">
        <v>16</v>
      </c>
      <c r="E48" s="12" t="s">
        <v>9</v>
      </c>
      <c r="F48" s="12" t="s">
        <v>10</v>
      </c>
      <c r="G48" s="12" t="s">
        <v>12</v>
      </c>
      <c r="H48" s="12" t="s">
        <v>19</v>
      </c>
      <c r="I48" s="12" t="s">
        <v>13</v>
      </c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</row>
    <row r="49" spans="2:27" hidden="1" x14ac:dyDescent="0.45">
      <c r="B49" s="9">
        <v>20223</v>
      </c>
      <c r="C49" s="10"/>
      <c r="D49" s="11" t="s">
        <v>14</v>
      </c>
      <c r="E49" s="12" t="s">
        <v>10</v>
      </c>
      <c r="F49" s="12" t="s">
        <v>18</v>
      </c>
      <c r="G49" s="12" t="s">
        <v>11</v>
      </c>
      <c r="H49" s="12" t="s">
        <v>19</v>
      </c>
      <c r="I49" s="12" t="s">
        <v>13</v>
      </c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</row>
    <row r="50" spans="2:27" hidden="1" x14ac:dyDescent="0.45">
      <c r="B50" s="9">
        <v>20301</v>
      </c>
      <c r="C50" s="10"/>
      <c r="D50" s="11" t="s">
        <v>20</v>
      </c>
      <c r="E50" s="12" t="s">
        <v>15</v>
      </c>
      <c r="F50" s="12" t="s">
        <v>9</v>
      </c>
      <c r="G50" s="12" t="s">
        <v>11</v>
      </c>
      <c r="H50" s="12" t="s">
        <v>12</v>
      </c>
      <c r="I50" s="12" t="s">
        <v>13</v>
      </c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</row>
    <row r="51" spans="2:27" hidden="1" x14ac:dyDescent="0.45">
      <c r="B51" s="9">
        <v>20302</v>
      </c>
      <c r="C51" s="10"/>
      <c r="D51" s="11" t="s">
        <v>8</v>
      </c>
      <c r="E51" s="12" t="s">
        <v>15</v>
      </c>
      <c r="F51" s="12" t="s">
        <v>9</v>
      </c>
      <c r="G51" s="12" t="s">
        <v>11</v>
      </c>
      <c r="H51" s="12" t="s">
        <v>12</v>
      </c>
      <c r="I51" s="12" t="s">
        <v>13</v>
      </c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</row>
    <row r="52" spans="2:27" hidden="1" x14ac:dyDescent="0.45">
      <c r="B52" s="9">
        <v>20303</v>
      </c>
      <c r="C52" s="10"/>
      <c r="D52" s="11" t="s">
        <v>8</v>
      </c>
      <c r="E52" s="12" t="s">
        <v>9</v>
      </c>
      <c r="F52" s="12" t="s">
        <v>10</v>
      </c>
      <c r="G52" s="12" t="s">
        <v>11</v>
      </c>
      <c r="H52" s="12" t="s">
        <v>19</v>
      </c>
      <c r="I52" s="12" t="s">
        <v>13</v>
      </c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</row>
    <row r="53" spans="2:27" hidden="1" x14ac:dyDescent="0.45">
      <c r="B53" s="9">
        <v>20304</v>
      </c>
      <c r="C53" s="10"/>
      <c r="D53" s="11" t="s">
        <v>16</v>
      </c>
      <c r="E53" s="12" t="s">
        <v>9</v>
      </c>
      <c r="F53" s="12" t="s">
        <v>10</v>
      </c>
      <c r="G53" s="12" t="s">
        <v>12</v>
      </c>
      <c r="H53" s="12" t="s">
        <v>19</v>
      </c>
      <c r="I53" s="12" t="s">
        <v>13</v>
      </c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</row>
    <row r="54" spans="2:27" hidden="1" x14ac:dyDescent="0.45">
      <c r="B54" s="9">
        <v>20305</v>
      </c>
      <c r="C54" s="10"/>
      <c r="D54" s="11" t="s">
        <v>2</v>
      </c>
      <c r="E54" s="12" t="s">
        <v>3</v>
      </c>
      <c r="F54" s="12" t="s">
        <v>22</v>
      </c>
      <c r="G54" s="12" t="s">
        <v>6</v>
      </c>
      <c r="H54" s="12" t="s">
        <v>23</v>
      </c>
      <c r="I54" s="12" t="s">
        <v>7</v>
      </c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</row>
    <row r="55" spans="2:27" hidden="1" x14ac:dyDescent="0.45">
      <c r="B55" s="9">
        <v>20306</v>
      </c>
      <c r="C55" s="10"/>
      <c r="D55" s="11" t="s">
        <v>16</v>
      </c>
      <c r="E55" s="12" t="s">
        <v>15</v>
      </c>
      <c r="F55" s="12" t="s">
        <v>9</v>
      </c>
      <c r="G55" s="12" t="s">
        <v>12</v>
      </c>
      <c r="H55" s="12" t="s">
        <v>19</v>
      </c>
      <c r="I55" s="12" t="s">
        <v>13</v>
      </c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</row>
    <row r="56" spans="2:27" hidden="1" x14ac:dyDescent="0.45">
      <c r="B56" s="9">
        <v>20307</v>
      </c>
      <c r="C56" s="10"/>
      <c r="D56" s="11" t="s">
        <v>8</v>
      </c>
      <c r="E56" s="12" t="s">
        <v>14</v>
      </c>
      <c r="F56" s="12" t="s">
        <v>10</v>
      </c>
      <c r="G56" s="12" t="s">
        <v>18</v>
      </c>
      <c r="H56" s="12" t="s">
        <v>11</v>
      </c>
      <c r="I56" s="12" t="s">
        <v>13</v>
      </c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  <c r="Y56" s="100"/>
      <c r="Z56" s="100"/>
      <c r="AA56" s="100"/>
    </row>
    <row r="57" spans="2:27" hidden="1" x14ac:dyDescent="0.45">
      <c r="B57" s="9">
        <v>20308</v>
      </c>
      <c r="C57" s="10"/>
      <c r="D57" s="11" t="s">
        <v>15</v>
      </c>
      <c r="E57" s="12" t="s">
        <v>10</v>
      </c>
      <c r="F57" s="12" t="s">
        <v>17</v>
      </c>
      <c r="G57" s="12" t="s">
        <v>18</v>
      </c>
      <c r="H57" s="12" t="s">
        <v>11</v>
      </c>
      <c r="I57" s="12" t="s">
        <v>13</v>
      </c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  <c r="Y57" s="100"/>
      <c r="Z57" s="100"/>
      <c r="AA57" s="100"/>
    </row>
    <row r="58" spans="2:27" hidden="1" x14ac:dyDescent="0.45">
      <c r="B58" s="9">
        <v>20309</v>
      </c>
      <c r="C58" s="10"/>
      <c r="D58" s="11" t="s">
        <v>15</v>
      </c>
      <c r="E58" s="12" t="s">
        <v>9</v>
      </c>
      <c r="F58" s="12" t="s">
        <v>10</v>
      </c>
      <c r="G58" s="12" t="s">
        <v>11</v>
      </c>
      <c r="H58" s="12" t="s">
        <v>19</v>
      </c>
      <c r="I58" s="12" t="s">
        <v>13</v>
      </c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</row>
    <row r="59" spans="2:27" hidden="1" x14ac:dyDescent="0.45">
      <c r="B59" s="9">
        <v>20310</v>
      </c>
      <c r="C59" s="10"/>
      <c r="D59" s="11" t="s">
        <v>14</v>
      </c>
      <c r="E59" s="12" t="s">
        <v>15</v>
      </c>
      <c r="F59" s="12" t="s">
        <v>10</v>
      </c>
      <c r="G59" s="12" t="s">
        <v>18</v>
      </c>
      <c r="H59" s="12" t="s">
        <v>11</v>
      </c>
      <c r="I59" s="12" t="s">
        <v>13</v>
      </c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</row>
    <row r="60" spans="2:27" hidden="1" x14ac:dyDescent="0.45">
      <c r="B60" s="9">
        <v>20311</v>
      </c>
      <c r="C60" s="10"/>
      <c r="D60" s="11" t="s">
        <v>24</v>
      </c>
      <c r="E60" s="12" t="s">
        <v>4</v>
      </c>
      <c r="F60" s="12" t="s">
        <v>25</v>
      </c>
      <c r="G60" s="12" t="s">
        <v>5</v>
      </c>
      <c r="H60" s="12" t="s">
        <v>6</v>
      </c>
      <c r="I60" s="12" t="s">
        <v>7</v>
      </c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</row>
    <row r="61" spans="2:27" hidden="1" x14ac:dyDescent="0.45">
      <c r="B61" s="9">
        <v>20312</v>
      </c>
      <c r="C61" s="10"/>
      <c r="D61" s="11" t="s">
        <v>14</v>
      </c>
      <c r="E61" s="12" t="s">
        <v>9</v>
      </c>
      <c r="F61" s="12" t="s">
        <v>10</v>
      </c>
      <c r="G61" s="12" t="s">
        <v>11</v>
      </c>
      <c r="H61" s="12" t="s">
        <v>19</v>
      </c>
      <c r="I61" s="12" t="s">
        <v>13</v>
      </c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</row>
    <row r="62" spans="2:27" hidden="1" x14ac:dyDescent="0.45">
      <c r="B62" s="9">
        <v>20313</v>
      </c>
      <c r="C62" s="10"/>
      <c r="D62" s="11" t="s">
        <v>20</v>
      </c>
      <c r="E62" s="12" t="s">
        <v>17</v>
      </c>
      <c r="F62" s="12" t="s">
        <v>18</v>
      </c>
      <c r="G62" s="12" t="s">
        <v>11</v>
      </c>
      <c r="H62" s="12" t="s">
        <v>12</v>
      </c>
      <c r="I62" s="12" t="s">
        <v>13</v>
      </c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</row>
    <row r="63" spans="2:27" hidden="1" x14ac:dyDescent="0.45">
      <c r="B63" s="9">
        <v>20314</v>
      </c>
      <c r="C63" s="10"/>
      <c r="D63" s="11" t="s">
        <v>14</v>
      </c>
      <c r="E63" s="12" t="s">
        <v>9</v>
      </c>
      <c r="F63" s="12" t="s">
        <v>10</v>
      </c>
      <c r="G63" s="12" t="s">
        <v>12</v>
      </c>
      <c r="H63" s="12" t="s">
        <v>19</v>
      </c>
      <c r="I63" s="12" t="s">
        <v>13</v>
      </c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</row>
    <row r="64" spans="2:27" hidden="1" x14ac:dyDescent="0.45">
      <c r="B64" s="9">
        <v>20315</v>
      </c>
      <c r="C64" s="10"/>
      <c r="D64" s="11" t="s">
        <v>8</v>
      </c>
      <c r="E64" s="12" t="s">
        <v>14</v>
      </c>
      <c r="F64" s="12" t="s">
        <v>15</v>
      </c>
      <c r="G64" s="12" t="s">
        <v>10</v>
      </c>
      <c r="H64" s="12" t="s">
        <v>11</v>
      </c>
      <c r="I64" s="12" t="s">
        <v>13</v>
      </c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</row>
    <row r="65" spans="2:27" hidden="1" x14ac:dyDescent="0.45">
      <c r="B65" s="9">
        <v>20316</v>
      </c>
      <c r="C65" s="10"/>
      <c r="D65" s="11" t="s">
        <v>20</v>
      </c>
      <c r="E65" s="12" t="s">
        <v>9</v>
      </c>
      <c r="F65" s="12" t="s">
        <v>10</v>
      </c>
      <c r="G65" s="12" t="s">
        <v>18</v>
      </c>
      <c r="H65" s="12" t="s">
        <v>11</v>
      </c>
      <c r="I65" s="12" t="s">
        <v>13</v>
      </c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</row>
    <row r="66" spans="2:27" hidden="1" x14ac:dyDescent="0.45">
      <c r="B66" s="9">
        <v>20317</v>
      </c>
      <c r="C66" s="10"/>
      <c r="D66" s="11" t="s">
        <v>9</v>
      </c>
      <c r="E66" s="12" t="s">
        <v>10</v>
      </c>
      <c r="F66" s="12" t="s">
        <v>11</v>
      </c>
      <c r="G66" s="12" t="s">
        <v>12</v>
      </c>
      <c r="H66" s="12" t="s">
        <v>19</v>
      </c>
      <c r="I66" s="12" t="s">
        <v>13</v>
      </c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</row>
    <row r="67" spans="2:27" hidden="1" x14ac:dyDescent="0.45">
      <c r="B67" s="9">
        <v>20318</v>
      </c>
      <c r="C67" s="10"/>
      <c r="D67" s="11" t="s">
        <v>9</v>
      </c>
      <c r="E67" s="12" t="s">
        <v>17</v>
      </c>
      <c r="F67" s="12" t="s">
        <v>18</v>
      </c>
      <c r="G67" s="12" t="s">
        <v>11</v>
      </c>
      <c r="H67" s="12" t="s">
        <v>19</v>
      </c>
      <c r="I67" s="12" t="s">
        <v>13</v>
      </c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0"/>
    </row>
    <row r="68" spans="2:27" hidden="1" x14ac:dyDescent="0.45">
      <c r="B68" s="9">
        <v>20319</v>
      </c>
      <c r="C68" s="10"/>
      <c r="D68" s="11" t="s">
        <v>14</v>
      </c>
      <c r="E68" s="12" t="s">
        <v>15</v>
      </c>
      <c r="F68" s="12" t="s">
        <v>18</v>
      </c>
      <c r="G68" s="12" t="s">
        <v>11</v>
      </c>
      <c r="H68" s="12" t="s">
        <v>12</v>
      </c>
      <c r="I68" s="12" t="s">
        <v>13</v>
      </c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</row>
    <row r="69" spans="2:27" hidden="1" x14ac:dyDescent="0.45">
      <c r="B69" s="9">
        <v>20320</v>
      </c>
      <c r="C69" s="10"/>
      <c r="D69" s="11" t="s">
        <v>14</v>
      </c>
      <c r="E69" s="12" t="s">
        <v>16</v>
      </c>
      <c r="F69" s="12" t="s">
        <v>9</v>
      </c>
      <c r="G69" s="12" t="s">
        <v>12</v>
      </c>
      <c r="H69" s="12" t="s">
        <v>19</v>
      </c>
      <c r="I69" s="12" t="s">
        <v>13</v>
      </c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</row>
    <row r="70" spans="2:27" hidden="1" x14ac:dyDescent="0.45">
      <c r="B70" s="9">
        <v>20321</v>
      </c>
      <c r="C70" s="10"/>
      <c r="D70" s="11" t="s">
        <v>22</v>
      </c>
      <c r="E70" s="12" t="s">
        <v>26</v>
      </c>
      <c r="F70" s="12" t="s">
        <v>27</v>
      </c>
      <c r="G70" s="12" t="s">
        <v>5</v>
      </c>
      <c r="H70" s="12" t="s">
        <v>6</v>
      </c>
      <c r="I70" s="12" t="s">
        <v>7</v>
      </c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0"/>
      <c r="Z70" s="100"/>
      <c r="AA70" s="100"/>
    </row>
    <row r="71" spans="2:27" hidden="1" x14ac:dyDescent="0.45">
      <c r="B71" s="9">
        <v>20322</v>
      </c>
      <c r="C71" s="10"/>
      <c r="D71" s="11" t="s">
        <v>15</v>
      </c>
      <c r="E71" s="12" t="s">
        <v>9</v>
      </c>
      <c r="F71" s="12" t="s">
        <v>10</v>
      </c>
      <c r="G71" s="12" t="s">
        <v>12</v>
      </c>
      <c r="H71" s="12" t="s">
        <v>19</v>
      </c>
      <c r="I71" s="12" t="s">
        <v>13</v>
      </c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</row>
    <row r="72" spans="2:27" hidden="1" x14ac:dyDescent="0.45">
      <c r="B72" s="9">
        <v>20323</v>
      </c>
      <c r="C72" s="10"/>
      <c r="D72" s="11" t="s">
        <v>14</v>
      </c>
      <c r="E72" s="12" t="s">
        <v>16</v>
      </c>
      <c r="F72" s="12" t="s">
        <v>9</v>
      </c>
      <c r="G72" s="12" t="s">
        <v>12</v>
      </c>
      <c r="H72" s="12" t="s">
        <v>19</v>
      </c>
      <c r="I72" s="12" t="s">
        <v>13</v>
      </c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0"/>
      <c r="AA72" s="100"/>
    </row>
    <row r="73" spans="2:27" hidden="1" x14ac:dyDescent="0.45">
      <c r="B73" s="9">
        <v>20324</v>
      </c>
      <c r="C73" s="10"/>
      <c r="D73" s="11" t="s">
        <v>14</v>
      </c>
      <c r="E73" s="12" t="s">
        <v>15</v>
      </c>
      <c r="F73" s="12" t="s">
        <v>9</v>
      </c>
      <c r="G73" s="12" t="s">
        <v>11</v>
      </c>
      <c r="H73" s="12" t="s">
        <v>12</v>
      </c>
      <c r="I73" s="12" t="s">
        <v>13</v>
      </c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0"/>
      <c r="Z73" s="100"/>
      <c r="AA73" s="100"/>
    </row>
    <row r="74" spans="2:27" hidden="1" x14ac:dyDescent="0.45">
      <c r="B74" s="9">
        <v>20401</v>
      </c>
      <c r="C74" s="10"/>
      <c r="D74" s="11" t="s">
        <v>8</v>
      </c>
      <c r="E74" s="12" t="s">
        <v>14</v>
      </c>
      <c r="F74" s="12" t="s">
        <v>10</v>
      </c>
      <c r="G74" s="12" t="s">
        <v>18</v>
      </c>
      <c r="H74" s="12" t="s">
        <v>11</v>
      </c>
      <c r="I74" s="12" t="s">
        <v>13</v>
      </c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</row>
    <row r="75" spans="2:27" hidden="1" x14ac:dyDescent="0.45">
      <c r="B75" s="9">
        <v>20402</v>
      </c>
      <c r="C75" s="10"/>
      <c r="D75" s="11" t="s">
        <v>20</v>
      </c>
      <c r="E75" s="12" t="s">
        <v>10</v>
      </c>
      <c r="F75" s="12" t="s">
        <v>17</v>
      </c>
      <c r="G75" s="12" t="s">
        <v>11</v>
      </c>
      <c r="H75" s="12" t="s">
        <v>12</v>
      </c>
      <c r="I75" s="12" t="s">
        <v>13</v>
      </c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</row>
    <row r="76" spans="2:27" hidden="1" x14ac:dyDescent="0.45">
      <c r="B76" s="9">
        <v>20403</v>
      </c>
      <c r="C76" s="10"/>
      <c r="D76" s="11" t="s">
        <v>8</v>
      </c>
      <c r="E76" s="12" t="s">
        <v>14</v>
      </c>
      <c r="F76" s="12" t="s">
        <v>10</v>
      </c>
      <c r="G76" s="12" t="s">
        <v>18</v>
      </c>
      <c r="H76" s="12" t="s">
        <v>11</v>
      </c>
      <c r="I76" s="12" t="s">
        <v>13</v>
      </c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0"/>
      <c r="Z76" s="100"/>
      <c r="AA76" s="100"/>
    </row>
    <row r="77" spans="2:27" hidden="1" x14ac:dyDescent="0.45">
      <c r="B77" s="9">
        <v>20404</v>
      </c>
      <c r="C77" s="10"/>
      <c r="D77" s="11" t="s">
        <v>8</v>
      </c>
      <c r="E77" s="12" t="s">
        <v>16</v>
      </c>
      <c r="F77" s="12" t="s">
        <v>9</v>
      </c>
      <c r="G77" s="12" t="s">
        <v>10</v>
      </c>
      <c r="H77" s="12" t="s">
        <v>11</v>
      </c>
      <c r="I77" s="12" t="s">
        <v>13</v>
      </c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</row>
    <row r="78" spans="2:27" hidden="1" x14ac:dyDescent="0.45">
      <c r="B78" s="9">
        <v>20405</v>
      </c>
      <c r="C78" s="10"/>
      <c r="D78" s="11" t="s">
        <v>9</v>
      </c>
      <c r="E78" s="12" t="s">
        <v>10</v>
      </c>
      <c r="F78" s="12" t="s">
        <v>18</v>
      </c>
      <c r="G78" s="12" t="s">
        <v>12</v>
      </c>
      <c r="H78" s="12" t="s">
        <v>19</v>
      </c>
      <c r="I78" s="12" t="s">
        <v>13</v>
      </c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</row>
    <row r="79" spans="2:27" hidden="1" x14ac:dyDescent="0.45">
      <c r="B79" s="9">
        <v>20406</v>
      </c>
      <c r="C79" s="10"/>
      <c r="D79" s="11" t="s">
        <v>3</v>
      </c>
      <c r="E79" s="12" t="s">
        <v>4</v>
      </c>
      <c r="F79" s="12" t="s">
        <v>25</v>
      </c>
      <c r="G79" s="12" t="s">
        <v>22</v>
      </c>
      <c r="H79" s="12" t="s">
        <v>6</v>
      </c>
      <c r="I79" s="12" t="s">
        <v>7</v>
      </c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0"/>
      <c r="Z79" s="100"/>
      <c r="AA79" s="100"/>
    </row>
    <row r="80" spans="2:27" hidden="1" x14ac:dyDescent="0.45">
      <c r="B80" s="9">
        <v>20407</v>
      </c>
      <c r="C80" s="10"/>
      <c r="D80" s="11" t="s">
        <v>8</v>
      </c>
      <c r="E80" s="12" t="s">
        <v>14</v>
      </c>
      <c r="F80" s="12" t="s">
        <v>9</v>
      </c>
      <c r="G80" s="12" t="s">
        <v>10</v>
      </c>
      <c r="H80" s="12" t="s">
        <v>18</v>
      </c>
      <c r="I80" s="12" t="s">
        <v>13</v>
      </c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0"/>
      <c r="Z80" s="100"/>
      <c r="AA80" s="100"/>
    </row>
    <row r="81" spans="2:27" hidden="1" x14ac:dyDescent="0.45">
      <c r="B81" s="9">
        <v>20408</v>
      </c>
      <c r="C81" s="10"/>
      <c r="D81" s="11" t="s">
        <v>14</v>
      </c>
      <c r="E81" s="12" t="s">
        <v>9</v>
      </c>
      <c r="F81" s="12" t="s">
        <v>10</v>
      </c>
      <c r="G81" s="12" t="s">
        <v>11</v>
      </c>
      <c r="H81" s="12" t="s">
        <v>19</v>
      </c>
      <c r="I81" s="12" t="s">
        <v>13</v>
      </c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</row>
    <row r="82" spans="2:27" hidden="1" x14ac:dyDescent="0.45">
      <c r="B82" s="9">
        <v>20409</v>
      </c>
      <c r="C82" s="10"/>
      <c r="D82" s="11" t="s">
        <v>15</v>
      </c>
      <c r="E82" s="12" t="s">
        <v>9</v>
      </c>
      <c r="F82" s="12" t="s">
        <v>10</v>
      </c>
      <c r="G82" s="12" t="s">
        <v>11</v>
      </c>
      <c r="H82" s="12" t="s">
        <v>12</v>
      </c>
      <c r="I82" s="12" t="s">
        <v>13</v>
      </c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0"/>
      <c r="Z82" s="100"/>
      <c r="AA82" s="100"/>
    </row>
    <row r="83" spans="2:27" hidden="1" x14ac:dyDescent="0.45">
      <c r="B83" s="9">
        <v>20410</v>
      </c>
      <c r="C83" s="10"/>
      <c r="D83" s="11" t="s">
        <v>8</v>
      </c>
      <c r="E83" s="12" t="s">
        <v>14</v>
      </c>
      <c r="F83" s="12" t="s">
        <v>10</v>
      </c>
      <c r="G83" s="12" t="s">
        <v>18</v>
      </c>
      <c r="H83" s="12" t="s">
        <v>11</v>
      </c>
      <c r="I83" s="12" t="s">
        <v>13</v>
      </c>
      <c r="J83" s="100"/>
      <c r="K83" s="100"/>
      <c r="L83" s="100"/>
      <c r="M83" s="100"/>
      <c r="N83" s="100"/>
      <c r="O83" s="100"/>
      <c r="P83" s="100"/>
      <c r="Q83" s="100"/>
      <c r="R83" s="100"/>
      <c r="S83" s="100"/>
      <c r="T83" s="100"/>
      <c r="U83" s="100"/>
      <c r="V83" s="100"/>
      <c r="W83" s="100"/>
      <c r="X83" s="100"/>
      <c r="Y83" s="100"/>
      <c r="Z83" s="100"/>
      <c r="AA83" s="100"/>
    </row>
    <row r="84" spans="2:27" hidden="1" x14ac:dyDescent="0.45">
      <c r="B84" s="9">
        <v>20411</v>
      </c>
      <c r="C84" s="10"/>
      <c r="D84" s="11" t="s">
        <v>8</v>
      </c>
      <c r="E84" s="12" t="s">
        <v>9</v>
      </c>
      <c r="F84" s="12" t="s">
        <v>10</v>
      </c>
      <c r="G84" s="12" t="s">
        <v>11</v>
      </c>
      <c r="H84" s="12" t="s">
        <v>12</v>
      </c>
      <c r="I84" s="12" t="s">
        <v>13</v>
      </c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</row>
    <row r="85" spans="2:27" hidden="1" x14ac:dyDescent="0.45">
      <c r="B85" s="9">
        <v>20412</v>
      </c>
      <c r="C85" s="10"/>
      <c r="D85" s="11" t="s">
        <v>8</v>
      </c>
      <c r="E85" s="12" t="s">
        <v>9</v>
      </c>
      <c r="F85" s="12" t="s">
        <v>10</v>
      </c>
      <c r="G85" s="12" t="s">
        <v>18</v>
      </c>
      <c r="H85" s="12" t="s">
        <v>11</v>
      </c>
      <c r="I85" s="12" t="s">
        <v>13</v>
      </c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</row>
    <row r="86" spans="2:27" hidden="1" x14ac:dyDescent="0.45">
      <c r="B86" s="9">
        <v>20413</v>
      </c>
      <c r="C86" s="10"/>
      <c r="D86" s="11" t="s">
        <v>16</v>
      </c>
      <c r="E86" s="12" t="s">
        <v>15</v>
      </c>
      <c r="F86" s="12" t="s">
        <v>10</v>
      </c>
      <c r="G86" s="12" t="s">
        <v>11</v>
      </c>
      <c r="H86" s="12" t="s">
        <v>19</v>
      </c>
      <c r="I86" s="12" t="s">
        <v>13</v>
      </c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  <c r="V86" s="100"/>
      <c r="W86" s="100"/>
      <c r="X86" s="100"/>
      <c r="Y86" s="100"/>
      <c r="Z86" s="100"/>
      <c r="AA86" s="100"/>
    </row>
    <row r="87" spans="2:27" hidden="1" x14ac:dyDescent="0.45">
      <c r="B87" s="9">
        <v>20414</v>
      </c>
      <c r="C87" s="10"/>
      <c r="D87" s="11" t="s">
        <v>8</v>
      </c>
      <c r="E87" s="12" t="s">
        <v>9</v>
      </c>
      <c r="F87" s="12" t="s">
        <v>10</v>
      </c>
      <c r="G87" s="12" t="s">
        <v>11</v>
      </c>
      <c r="H87" s="12" t="s">
        <v>19</v>
      </c>
      <c r="I87" s="12" t="s">
        <v>13</v>
      </c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</row>
    <row r="88" spans="2:27" hidden="1" x14ac:dyDescent="0.45">
      <c r="B88" s="9">
        <v>20415</v>
      </c>
      <c r="C88" s="10"/>
      <c r="D88" s="11" t="s">
        <v>15</v>
      </c>
      <c r="E88" s="12" t="s">
        <v>9</v>
      </c>
      <c r="F88" s="12" t="s">
        <v>10</v>
      </c>
      <c r="G88" s="12" t="s">
        <v>12</v>
      </c>
      <c r="H88" s="12" t="s">
        <v>19</v>
      </c>
      <c r="I88" s="12" t="s">
        <v>13</v>
      </c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0"/>
      <c r="Y88" s="100"/>
      <c r="Z88" s="100"/>
      <c r="AA88" s="100"/>
    </row>
    <row r="89" spans="2:27" hidden="1" x14ac:dyDescent="0.45">
      <c r="B89" s="9">
        <v>20416</v>
      </c>
      <c r="C89" s="10"/>
      <c r="D89" s="11" t="s">
        <v>16</v>
      </c>
      <c r="E89" s="12" t="s">
        <v>9</v>
      </c>
      <c r="F89" s="12" t="s">
        <v>10</v>
      </c>
      <c r="G89" s="12" t="s">
        <v>11</v>
      </c>
      <c r="H89" s="12" t="s">
        <v>12</v>
      </c>
      <c r="I89" s="12" t="s">
        <v>13</v>
      </c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</row>
    <row r="90" spans="2:27" hidden="1" x14ac:dyDescent="0.45">
      <c r="B90" s="9">
        <v>20417</v>
      </c>
      <c r="C90" s="10"/>
      <c r="D90" s="11" t="s">
        <v>8</v>
      </c>
      <c r="E90" s="12" t="s">
        <v>14</v>
      </c>
      <c r="F90" s="12" t="s">
        <v>10</v>
      </c>
      <c r="G90" s="12" t="s">
        <v>18</v>
      </c>
      <c r="H90" s="12" t="s">
        <v>11</v>
      </c>
      <c r="I90" s="12" t="s">
        <v>13</v>
      </c>
      <c r="J90" s="100"/>
      <c r="K90" s="100"/>
      <c r="L90" s="100"/>
      <c r="M90" s="100"/>
      <c r="N90" s="100"/>
      <c r="O90" s="100"/>
      <c r="P90" s="100"/>
      <c r="Q90" s="100"/>
      <c r="R90" s="100"/>
      <c r="S90" s="100"/>
      <c r="T90" s="100"/>
      <c r="U90" s="100"/>
      <c r="V90" s="100"/>
      <c r="W90" s="100"/>
      <c r="X90" s="100"/>
      <c r="Y90" s="100"/>
      <c r="Z90" s="100"/>
      <c r="AA90" s="100"/>
    </row>
    <row r="91" spans="2:27" hidden="1" x14ac:dyDescent="0.45">
      <c r="B91" s="9">
        <v>20418</v>
      </c>
      <c r="C91" s="10"/>
      <c r="D91" s="11" t="s">
        <v>20</v>
      </c>
      <c r="E91" s="12" t="s">
        <v>15</v>
      </c>
      <c r="F91" s="12" t="s">
        <v>10</v>
      </c>
      <c r="G91" s="12" t="s">
        <v>17</v>
      </c>
      <c r="H91" s="12" t="s">
        <v>18</v>
      </c>
      <c r="I91" s="12" t="s">
        <v>13</v>
      </c>
      <c r="J91" s="100"/>
      <c r="K91" s="100"/>
      <c r="L91" s="100"/>
      <c r="M91" s="100"/>
      <c r="N91" s="100"/>
      <c r="O91" s="100"/>
      <c r="P91" s="100"/>
      <c r="Q91" s="100"/>
      <c r="R91" s="100"/>
      <c r="S91" s="100"/>
      <c r="T91" s="100"/>
      <c r="U91" s="100"/>
      <c r="V91" s="100"/>
      <c r="W91" s="100"/>
      <c r="X91" s="100"/>
      <c r="Y91" s="100"/>
      <c r="Z91" s="100"/>
      <c r="AA91" s="100"/>
    </row>
    <row r="92" spans="2:27" hidden="1" x14ac:dyDescent="0.45">
      <c r="B92" s="9">
        <v>20419</v>
      </c>
      <c r="C92" s="10"/>
      <c r="D92" s="11" t="s">
        <v>8</v>
      </c>
      <c r="E92" s="12" t="s">
        <v>9</v>
      </c>
      <c r="F92" s="12" t="s">
        <v>10</v>
      </c>
      <c r="G92" s="12" t="s">
        <v>11</v>
      </c>
      <c r="H92" s="12" t="s">
        <v>12</v>
      </c>
      <c r="I92" s="12" t="s">
        <v>13</v>
      </c>
      <c r="J92" s="100"/>
      <c r="K92" s="100"/>
      <c r="L92" s="100"/>
      <c r="M92" s="100"/>
      <c r="N92" s="100"/>
      <c r="O92" s="100"/>
      <c r="P92" s="100"/>
      <c r="Q92" s="100"/>
      <c r="R92" s="100"/>
      <c r="S92" s="100"/>
      <c r="T92" s="100"/>
      <c r="U92" s="100"/>
      <c r="V92" s="100"/>
      <c r="W92" s="100"/>
      <c r="X92" s="100"/>
      <c r="Y92" s="100"/>
      <c r="Z92" s="100"/>
      <c r="AA92" s="100"/>
    </row>
    <row r="93" spans="2:27" hidden="1" x14ac:dyDescent="0.45">
      <c r="B93" s="9">
        <v>20420</v>
      </c>
      <c r="C93" s="10"/>
      <c r="D93" s="11" t="s">
        <v>8</v>
      </c>
      <c r="E93" s="12" t="s">
        <v>16</v>
      </c>
      <c r="F93" s="12" t="s">
        <v>10</v>
      </c>
      <c r="G93" s="12" t="s">
        <v>18</v>
      </c>
      <c r="H93" s="12" t="s">
        <v>12</v>
      </c>
      <c r="I93" s="12" t="s">
        <v>13</v>
      </c>
      <c r="J93" s="100"/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0"/>
      <c r="Y93" s="100"/>
      <c r="Z93" s="100"/>
      <c r="AA93" s="100"/>
    </row>
    <row r="94" spans="2:27" hidden="1" x14ac:dyDescent="0.45">
      <c r="B94" s="9">
        <v>20421</v>
      </c>
      <c r="C94" s="10"/>
      <c r="D94" s="11" t="s">
        <v>8</v>
      </c>
      <c r="E94" s="12" t="s">
        <v>14</v>
      </c>
      <c r="F94" s="12" t="s">
        <v>9</v>
      </c>
      <c r="G94" s="12" t="s">
        <v>10</v>
      </c>
      <c r="H94" s="12" t="s">
        <v>12</v>
      </c>
      <c r="I94" s="12" t="s">
        <v>13</v>
      </c>
      <c r="J94" s="100"/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0"/>
      <c r="Y94" s="100"/>
      <c r="Z94" s="100"/>
      <c r="AA94" s="100"/>
    </row>
    <row r="95" spans="2:27" hidden="1" x14ac:dyDescent="0.45">
      <c r="B95" s="9">
        <v>20422</v>
      </c>
      <c r="C95" s="10"/>
      <c r="D95" s="11" t="s">
        <v>14</v>
      </c>
      <c r="E95" s="12" t="s">
        <v>15</v>
      </c>
      <c r="F95" s="12" t="s">
        <v>9</v>
      </c>
      <c r="G95" s="12" t="s">
        <v>11</v>
      </c>
      <c r="H95" s="12" t="s">
        <v>19</v>
      </c>
      <c r="I95" s="12" t="s">
        <v>13</v>
      </c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</row>
    <row r="96" spans="2:27" hidden="1" x14ac:dyDescent="0.45">
      <c r="B96" s="9">
        <v>20423</v>
      </c>
      <c r="C96" s="10"/>
      <c r="D96" s="11" t="s">
        <v>8</v>
      </c>
      <c r="E96" s="12" t="s">
        <v>16</v>
      </c>
      <c r="F96" s="12" t="s">
        <v>10</v>
      </c>
      <c r="G96" s="12" t="s">
        <v>11</v>
      </c>
      <c r="H96" s="12" t="s">
        <v>12</v>
      </c>
      <c r="I96" s="12" t="s">
        <v>13</v>
      </c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100"/>
      <c r="U96" s="100"/>
      <c r="V96" s="100"/>
      <c r="W96" s="100"/>
      <c r="X96" s="100"/>
      <c r="Y96" s="100"/>
      <c r="Z96" s="100"/>
      <c r="AA96" s="100"/>
    </row>
    <row r="97" spans="2:27" hidden="1" x14ac:dyDescent="0.45">
      <c r="B97" s="9">
        <v>20424</v>
      </c>
      <c r="C97" s="10"/>
      <c r="D97" s="11" t="s">
        <v>20</v>
      </c>
      <c r="E97" s="12" t="s">
        <v>16</v>
      </c>
      <c r="F97" s="12" t="s">
        <v>15</v>
      </c>
      <c r="G97" s="12" t="s">
        <v>9</v>
      </c>
      <c r="H97" s="12" t="s">
        <v>11</v>
      </c>
      <c r="I97" s="12" t="s">
        <v>13</v>
      </c>
      <c r="J97" s="100"/>
      <c r="K97" s="100"/>
      <c r="L97" s="100"/>
      <c r="M97" s="100"/>
      <c r="N97" s="100"/>
      <c r="O97" s="100"/>
      <c r="P97" s="100"/>
      <c r="Q97" s="100"/>
      <c r="R97" s="100"/>
      <c r="S97" s="100"/>
      <c r="T97" s="100"/>
      <c r="U97" s="100"/>
      <c r="V97" s="100"/>
      <c r="W97" s="100"/>
      <c r="X97" s="100"/>
      <c r="Y97" s="100"/>
      <c r="Z97" s="100"/>
      <c r="AA97" s="100"/>
    </row>
    <row r="98" spans="2:27" ht="17.5" thickTop="1" x14ac:dyDescent="0.45">
      <c r="B98" s="9">
        <v>20501</v>
      </c>
      <c r="C98" s="10"/>
      <c r="D98" s="11" t="str" cm="1">
        <f t="array" aca="1" ref="D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과목선택지!$C$7:$C$61,0),0)))/(COLUMN(과목선택지!$E$6:$AL$6)),),COLUMN(A1))), "")</f>
        <v>언어와매체</v>
      </c>
      <c r="E98" s="11" t="str" cm="1">
        <f t="array" aca="1" ref="E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과목선택지!$C$7:$C$61,0),0)))/(COLUMN(과목선택지!$E$6:$AL$6)),),COLUMN(B1))), "")</f>
        <v>화법과작문</v>
      </c>
      <c r="F98" s="11" t="str" cm="1">
        <f t="array" aca="1" ref="F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과목선택지!$C$7:$C$61,0),0)))/(COLUMN(과목선택지!$E$6:$AL$6)),),COLUMN(C1))), "")</f>
        <v>확률과통계</v>
      </c>
      <c r="G98" s="11" t="str" cm="1">
        <f t="array" aca="1" ref="G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과목선택지!$C$7:$C$61,0),0)))/(COLUMN(과목선택지!$E$6:$AL$6)),),COLUMN(D1))), "")</f>
        <v>영어독해와작문</v>
      </c>
      <c r="H98" s="11" t="str" cm="1">
        <f t="array" aca="1" ref="H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과목선택지!$C$7:$C$61,0),0)))/(COLUMN(과목선택지!$E$6:$AL$6)),),COLUMN(E1))), "")</f>
        <v>영어회화</v>
      </c>
      <c r="I98" s="11" t="str" cm="1">
        <f t="array" aca="1" ref="I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과목선택지!$C$7:$C$61,0),0)))/(COLUMN(과목선택지!$E$6:$AL$6)),),COLUMN(F1))), "")</f>
        <v>동아시아사</v>
      </c>
      <c r="J98" s="11" t="str" cm="1">
        <f t="array" aca="1" ref="J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과목선택지!$C$7:$C$61,0),0)))/(COLUMN(과목선택지!$E$6:$AL$6)),),COLUMN(G1))), "")</f>
        <v>정치와법</v>
      </c>
      <c r="K98" s="11" t="str" cm="1">
        <f t="array" aca="1" ref="K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과목선택지!$C$7:$C$61,0),0)))/(COLUMN(과목선택지!$E$6:$AL$6)),),COLUMN(H1))), "")</f>
        <v>윤리와사상</v>
      </c>
      <c r="L98" s="11" t="str" cm="1">
        <f t="array" aca="1" ref="L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과목선택지!$C$7:$C$61,0),0)))/(COLUMN(과목선택지!$E$6:$AL$6)),),COLUMN(I1))), "")</f>
        <v>세계문제와 미래사회</v>
      </c>
      <c r="M98" s="11" t="str" cm="1">
        <f t="array" aca="1" ref="M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과목선택지!$C$7:$C$61,0),0)))/(COLUMN(과목선택지!$E$6:$AL$6)),),COLUMN(J1))), "")</f>
        <v>음악감상과 비평</v>
      </c>
      <c r="N98" s="11" t="str" cm="1">
        <f t="array" aca="1" ref="N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과목선택지!$C$7:$C$61,0),0)))/(COLUMN(과목선택지!$E$6:$AL$6)),),COLUMN(K1))), "")</f>
        <v>교육학</v>
      </c>
      <c r="O98" s="11" t="str" cm="1">
        <f t="array" aca="1" ref="O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과목선택지!$C$7:$C$61,0),0)))/(COLUMN(과목선택지!$E$6:$AL$6)),),COLUMN(L1))), "")</f>
        <v>심리학</v>
      </c>
      <c r="P98" s="11" t="str" cm="1">
        <f t="array" aca="1" ref="P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과목선택지!$C$7:$C$61,0),0)))/(COLUMN(과목선택지!$E$6:$AL$6)),),COLUMN(M1))), "")</f>
        <v>실용경제</v>
      </c>
      <c r="Q98" s="11" t="str" cm="1">
        <f t="array" aca="1" ref="Q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과목선택지!$C$7:$C$61,0),0)))/(COLUMN(과목선택지!$E$6:$AL$6)),),COLUMN(N1))), "")</f>
        <v>환경</v>
      </c>
      <c r="R98" s="11" t="str" cm="1">
        <f t="array" aca="1" ref="R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과목선택지!$C$7:$C$61,0),0)))/(COLUMN(과목선택지!$E$6:$AL$6)),),COLUMN(O1))), "")</f>
        <v>논술</v>
      </c>
      <c r="S98" s="11" t="str" cm="1">
        <f t="array" aca="1" ref="S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과목선택지!$C$7:$C$61,0),0)))/(COLUMN(과목선택지!$E$6:$AL$6)),),COLUMN(P1))), "")</f>
        <v/>
      </c>
      <c r="T98" s="11" t="str" cm="1">
        <f t="array" aca="1" ref="T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과목선택지!$C$7:$C$61,0),0)))/(COLUMN(과목선택지!$E$6:$AL$6)),),COLUMN(Q1))), "")</f>
        <v/>
      </c>
      <c r="U98" s="11" t="str" cm="1">
        <f t="array" aca="1" ref="U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과목선택지!$C$7:$C$61,0),0)))/(COLUMN(과목선택지!$E$6:$AL$6)),),COLUMN(R1))), "")</f>
        <v/>
      </c>
      <c r="V98" s="11" t="str" cm="1">
        <f t="array" aca="1" ref="V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과목선택지!$C$7:$C$61,0),0)))/(COLUMN(과목선택지!$E$6:$AL$6)),),COLUMN(S1))), "")</f>
        <v/>
      </c>
      <c r="W98" s="11" t="str" cm="1">
        <f t="array" aca="1" ref="W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과목선택지!$C$7:$C$61,0),0)))/(COLUMN(과목선택지!$E$6:$AL$6)),),COLUMN(T1))), "")</f>
        <v/>
      </c>
      <c r="X98" s="11" t="str" cm="1">
        <f t="array" aca="1" ref="X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과목선택지!$C$7:$C$61,0),0)))/(COLUMN(과목선택지!$E$6:$AL$6)),),COLUMN(U1))), "")</f>
        <v/>
      </c>
      <c r="Y98" s="11" t="str" cm="1">
        <f t="array" aca="1" ref="Y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과목선택지!$C$7:$C$61,0),0)))/(COLUMN(과목선택지!$E$6:$AL$6)),),COLUMN(V1))), "")</f>
        <v/>
      </c>
      <c r="Z98" s="11" t="str" cm="1">
        <f t="array" aca="1" ref="Z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과목선택지!$C$7:$C$61,0),0)))/(COLUMN(과목선택지!$E$6:$AL$6)),),COLUMN(W1))), "")</f>
        <v/>
      </c>
      <c r="AA98" s="11" t="str" cm="1">
        <f t="array" aca="1" ref="AA98" ca="1">IFERROR( INDEX(과목선택지!$A$6:$AL$6,1/LARGE(INDEX((OFFSET(과목선택지!$E$6:$AL$6,MATCH($B98, 과목선택지!$C$7:$C$61,0),0)&lt;&gt;0)*(ISNUMBER(OFFSET(과목선택지!$E$6:$AL$6,MATCH($B98, 과목선택지!$C$7:$C$61,0),0)))/(COLUMN(과목선택지!$E$6:$AL$6)),),COLUMN(X1))), "")</f>
        <v/>
      </c>
    </row>
    <row r="99" spans="2:27" x14ac:dyDescent="0.45">
      <c r="B99" s="9">
        <v>20502</v>
      </c>
      <c r="C99" s="10"/>
      <c r="D99" s="11"/>
      <c r="E99" s="12"/>
      <c r="F99" s="12"/>
      <c r="G99" s="12"/>
      <c r="H99" s="12"/>
      <c r="I99" s="12"/>
      <c r="J99" s="100"/>
      <c r="K99" s="100"/>
      <c r="L99" s="100"/>
      <c r="M99" s="100"/>
      <c r="N99" s="100"/>
      <c r="O99" s="100"/>
      <c r="P99" s="100"/>
      <c r="Q99" s="100"/>
      <c r="R99" s="100"/>
      <c r="S99" s="100"/>
      <c r="T99" s="100"/>
      <c r="U99" s="100"/>
      <c r="V99" s="100"/>
      <c r="W99" s="100"/>
      <c r="X99" s="100"/>
      <c r="Y99" s="100"/>
      <c r="Z99" s="100"/>
      <c r="AA99" s="100"/>
    </row>
    <row r="100" spans="2:27" x14ac:dyDescent="0.45">
      <c r="B100" s="9">
        <v>20503</v>
      </c>
      <c r="C100" s="10"/>
      <c r="D100" s="11"/>
      <c r="E100" s="12"/>
      <c r="F100" s="12"/>
      <c r="G100" s="12"/>
      <c r="H100" s="12"/>
      <c r="I100" s="12"/>
      <c r="J100" s="100"/>
      <c r="K100" s="100"/>
      <c r="L100" s="100"/>
      <c r="M100" s="100"/>
      <c r="N100" s="100"/>
      <c r="O100" s="100"/>
      <c r="P100" s="100"/>
      <c r="Q100" s="100"/>
      <c r="R100" s="100"/>
      <c r="S100" s="100"/>
      <c r="T100" s="100"/>
      <c r="U100" s="100"/>
      <c r="V100" s="100"/>
      <c r="W100" s="100"/>
      <c r="X100" s="100"/>
      <c r="Y100" s="100"/>
      <c r="Z100" s="100"/>
      <c r="AA100" s="100"/>
    </row>
    <row r="101" spans="2:27" x14ac:dyDescent="0.45">
      <c r="B101" s="9">
        <v>20504</v>
      </c>
      <c r="C101" s="10"/>
      <c r="D101" s="11"/>
      <c r="E101" s="12"/>
      <c r="F101" s="12"/>
      <c r="G101" s="12"/>
      <c r="H101" s="12"/>
      <c r="I101" s="12"/>
      <c r="J101" s="100"/>
      <c r="K101" s="100"/>
      <c r="L101" s="100"/>
      <c r="M101" s="100"/>
      <c r="N101" s="100"/>
      <c r="O101" s="100"/>
      <c r="P101" s="100"/>
      <c r="Q101" s="100"/>
      <c r="R101" s="100"/>
      <c r="S101" s="100"/>
      <c r="T101" s="100"/>
      <c r="U101" s="100"/>
      <c r="V101" s="100"/>
      <c r="W101" s="100"/>
      <c r="X101" s="100"/>
      <c r="Y101" s="100"/>
      <c r="Z101" s="100"/>
      <c r="AA101" s="100"/>
    </row>
    <row r="102" spans="2:27" x14ac:dyDescent="0.45">
      <c r="B102" s="9">
        <v>20505</v>
      </c>
      <c r="C102" s="10"/>
      <c r="D102" s="11"/>
      <c r="E102" s="12"/>
      <c r="F102" s="12"/>
      <c r="G102" s="12"/>
      <c r="H102" s="12"/>
      <c r="I102" s="12"/>
      <c r="J102" s="100"/>
      <c r="K102" s="100"/>
      <c r="L102" s="100"/>
      <c r="M102" s="100"/>
      <c r="N102" s="100"/>
      <c r="O102" s="100"/>
      <c r="P102" s="100"/>
      <c r="Q102" s="100"/>
      <c r="R102" s="100"/>
      <c r="S102" s="100"/>
      <c r="T102" s="100"/>
      <c r="U102" s="100"/>
      <c r="V102" s="100"/>
      <c r="W102" s="100"/>
      <c r="X102" s="100"/>
      <c r="Y102" s="100"/>
      <c r="Z102" s="100"/>
      <c r="AA102" s="100"/>
    </row>
    <row r="103" spans="2:27" x14ac:dyDescent="0.45">
      <c r="B103" s="9">
        <v>20506</v>
      </c>
      <c r="C103" s="10"/>
      <c r="D103" s="11"/>
      <c r="E103" s="12"/>
      <c r="F103" s="12"/>
      <c r="G103" s="12"/>
      <c r="H103" s="12"/>
      <c r="I103" s="12"/>
      <c r="J103" s="100"/>
      <c r="K103" s="100"/>
      <c r="L103" s="100"/>
      <c r="M103" s="100"/>
      <c r="N103" s="100"/>
      <c r="O103" s="100"/>
      <c r="P103" s="100"/>
      <c r="Q103" s="100"/>
      <c r="R103" s="100"/>
      <c r="S103" s="100"/>
      <c r="T103" s="100"/>
      <c r="U103" s="100"/>
      <c r="V103" s="100"/>
      <c r="W103" s="100"/>
      <c r="X103" s="100"/>
      <c r="Y103" s="100"/>
      <c r="Z103" s="100"/>
      <c r="AA103" s="100"/>
    </row>
    <row r="104" spans="2:27" x14ac:dyDescent="0.45">
      <c r="B104" s="9">
        <v>20507</v>
      </c>
      <c r="C104" s="10"/>
      <c r="D104" s="11"/>
      <c r="E104" s="12"/>
      <c r="F104" s="12"/>
      <c r="G104" s="12"/>
      <c r="H104" s="12"/>
      <c r="I104" s="12"/>
      <c r="J104" s="100"/>
      <c r="K104" s="100"/>
      <c r="L104" s="100"/>
      <c r="M104" s="100"/>
      <c r="N104" s="100"/>
      <c r="O104" s="100"/>
      <c r="P104" s="100"/>
      <c r="Q104" s="100"/>
      <c r="R104" s="100"/>
      <c r="S104" s="100"/>
      <c r="T104" s="100"/>
      <c r="U104" s="100"/>
      <c r="V104" s="100"/>
      <c r="W104" s="100"/>
      <c r="X104" s="100"/>
      <c r="Y104" s="100"/>
      <c r="Z104" s="100"/>
      <c r="AA104" s="100"/>
    </row>
    <row r="105" spans="2:27" x14ac:dyDescent="0.45">
      <c r="B105" s="9">
        <v>20508</v>
      </c>
      <c r="C105" s="10"/>
      <c r="D105" s="11"/>
      <c r="E105" s="12"/>
      <c r="F105" s="12"/>
      <c r="G105" s="12"/>
      <c r="H105" s="12"/>
      <c r="I105" s="12"/>
      <c r="J105" s="100"/>
      <c r="K105" s="100"/>
      <c r="L105" s="100"/>
      <c r="M105" s="100"/>
      <c r="N105" s="100"/>
      <c r="O105" s="100"/>
      <c r="P105" s="100"/>
      <c r="Q105" s="100"/>
      <c r="R105" s="100"/>
      <c r="S105" s="100"/>
      <c r="T105" s="100"/>
      <c r="U105" s="100"/>
      <c r="V105" s="100"/>
      <c r="W105" s="100"/>
      <c r="X105" s="100"/>
      <c r="Y105" s="100"/>
      <c r="Z105" s="100"/>
      <c r="AA105" s="100"/>
    </row>
    <row r="106" spans="2:27" x14ac:dyDescent="0.45">
      <c r="B106" s="9">
        <v>20509</v>
      </c>
      <c r="C106" s="10"/>
      <c r="D106" s="11"/>
      <c r="E106" s="12"/>
      <c r="F106" s="12"/>
      <c r="G106" s="12"/>
      <c r="H106" s="12"/>
      <c r="I106" s="12"/>
      <c r="J106" s="100"/>
      <c r="K106" s="100"/>
      <c r="L106" s="100"/>
      <c r="M106" s="100"/>
      <c r="N106" s="100"/>
      <c r="O106" s="100"/>
      <c r="P106" s="100"/>
      <c r="Q106" s="100"/>
      <c r="R106" s="100"/>
      <c r="S106" s="100"/>
      <c r="T106" s="100"/>
      <c r="U106" s="100"/>
      <c r="V106" s="100"/>
      <c r="W106" s="100"/>
      <c r="X106" s="100"/>
      <c r="Y106" s="100"/>
      <c r="Z106" s="100"/>
      <c r="AA106" s="100"/>
    </row>
    <row r="107" spans="2:27" x14ac:dyDescent="0.45">
      <c r="B107" s="9">
        <v>20510</v>
      </c>
      <c r="C107" s="10"/>
      <c r="D107" s="11"/>
      <c r="E107" s="12"/>
      <c r="F107" s="12"/>
      <c r="G107" s="12"/>
      <c r="H107" s="12"/>
      <c r="I107" s="12"/>
      <c r="J107" s="100"/>
      <c r="K107" s="100"/>
      <c r="L107" s="100"/>
      <c r="M107" s="100"/>
      <c r="N107" s="100"/>
      <c r="O107" s="100"/>
      <c r="P107" s="100"/>
      <c r="Q107" s="100"/>
      <c r="R107" s="100"/>
      <c r="S107" s="100"/>
      <c r="T107" s="100"/>
      <c r="U107" s="100"/>
      <c r="V107" s="100"/>
      <c r="W107" s="100"/>
      <c r="X107" s="100"/>
      <c r="Y107" s="100"/>
      <c r="Z107" s="100"/>
      <c r="AA107" s="100"/>
    </row>
    <row r="108" spans="2:27" x14ac:dyDescent="0.45">
      <c r="B108" s="9">
        <v>20511</v>
      </c>
      <c r="C108" s="10"/>
      <c r="D108" s="11"/>
      <c r="E108" s="12"/>
      <c r="F108" s="12"/>
      <c r="G108" s="12"/>
      <c r="H108" s="12"/>
      <c r="I108" s="12"/>
      <c r="J108" s="100"/>
      <c r="K108" s="100"/>
      <c r="L108" s="100"/>
      <c r="M108" s="100"/>
      <c r="N108" s="100"/>
      <c r="O108" s="100"/>
      <c r="P108" s="100"/>
      <c r="Q108" s="100"/>
      <c r="R108" s="100"/>
      <c r="S108" s="100"/>
      <c r="T108" s="100"/>
      <c r="U108" s="100"/>
      <c r="V108" s="100"/>
      <c r="W108" s="100"/>
      <c r="X108" s="100"/>
      <c r="Y108" s="100"/>
      <c r="Z108" s="100"/>
      <c r="AA108" s="100"/>
    </row>
    <row r="109" spans="2:27" x14ac:dyDescent="0.45">
      <c r="B109" s="9">
        <v>20512</v>
      </c>
      <c r="C109" s="10"/>
      <c r="D109" s="11"/>
      <c r="E109" s="12"/>
      <c r="F109" s="12"/>
      <c r="G109" s="12"/>
      <c r="H109" s="12"/>
      <c r="I109" s="12"/>
      <c r="J109" s="100"/>
      <c r="K109" s="100"/>
      <c r="L109" s="100"/>
      <c r="M109" s="100"/>
      <c r="N109" s="100"/>
      <c r="O109" s="100"/>
      <c r="P109" s="100"/>
      <c r="Q109" s="100"/>
      <c r="R109" s="100"/>
      <c r="S109" s="100"/>
      <c r="T109" s="100"/>
      <c r="U109" s="100"/>
      <c r="V109" s="100"/>
      <c r="W109" s="100"/>
      <c r="X109" s="100"/>
      <c r="Y109" s="100"/>
      <c r="Z109" s="100"/>
      <c r="AA109" s="100"/>
    </row>
    <row r="110" spans="2:27" x14ac:dyDescent="0.45">
      <c r="B110" s="9">
        <v>20513</v>
      </c>
      <c r="C110" s="10"/>
      <c r="D110" s="11"/>
      <c r="E110" s="12"/>
      <c r="F110" s="12"/>
      <c r="G110" s="12"/>
      <c r="H110" s="12"/>
      <c r="I110" s="12"/>
      <c r="J110" s="100"/>
      <c r="K110" s="100"/>
      <c r="L110" s="100"/>
      <c r="M110" s="100"/>
      <c r="N110" s="100"/>
      <c r="O110" s="100"/>
      <c r="P110" s="100"/>
      <c r="Q110" s="100"/>
      <c r="R110" s="100"/>
      <c r="S110" s="100"/>
      <c r="T110" s="100"/>
      <c r="U110" s="100"/>
      <c r="V110" s="100"/>
      <c r="W110" s="100"/>
      <c r="X110" s="100"/>
      <c r="Y110" s="100"/>
      <c r="Z110" s="100"/>
      <c r="AA110" s="100"/>
    </row>
    <row r="111" spans="2:27" x14ac:dyDescent="0.45">
      <c r="B111" s="9">
        <v>20514</v>
      </c>
      <c r="C111" s="10"/>
      <c r="D111" s="11"/>
      <c r="E111" s="12"/>
      <c r="F111" s="12"/>
      <c r="G111" s="12"/>
      <c r="H111" s="12"/>
      <c r="I111" s="12"/>
      <c r="J111" s="100"/>
      <c r="K111" s="100"/>
      <c r="L111" s="100"/>
      <c r="M111" s="100"/>
      <c r="N111" s="100"/>
      <c r="O111" s="100"/>
      <c r="P111" s="100"/>
      <c r="Q111" s="100"/>
      <c r="R111" s="100"/>
      <c r="S111" s="100"/>
      <c r="T111" s="100"/>
      <c r="U111" s="100"/>
      <c r="V111" s="100"/>
      <c r="W111" s="100"/>
      <c r="X111" s="100"/>
      <c r="Y111" s="100"/>
      <c r="Z111" s="100"/>
      <c r="AA111" s="100"/>
    </row>
    <row r="112" spans="2:27" x14ac:dyDescent="0.45">
      <c r="B112" s="9">
        <v>20515</v>
      </c>
      <c r="C112" s="10"/>
      <c r="D112" s="11"/>
      <c r="E112" s="12"/>
      <c r="F112" s="12"/>
      <c r="G112" s="12"/>
      <c r="H112" s="12"/>
      <c r="I112" s="12"/>
      <c r="J112" s="100"/>
      <c r="K112" s="100"/>
      <c r="L112" s="100"/>
      <c r="M112" s="100"/>
      <c r="N112" s="100"/>
      <c r="O112" s="100"/>
      <c r="P112" s="100"/>
      <c r="Q112" s="100"/>
      <c r="R112" s="100"/>
      <c r="S112" s="100"/>
      <c r="T112" s="100"/>
      <c r="U112" s="100"/>
      <c r="V112" s="100"/>
      <c r="W112" s="100"/>
      <c r="X112" s="100"/>
      <c r="Y112" s="100"/>
      <c r="Z112" s="100"/>
      <c r="AA112" s="100"/>
    </row>
    <row r="113" spans="2:27" x14ac:dyDescent="0.45">
      <c r="B113" s="9">
        <v>20516</v>
      </c>
      <c r="C113" s="10"/>
      <c r="D113" s="11"/>
      <c r="E113" s="12"/>
      <c r="F113" s="12"/>
      <c r="G113" s="12"/>
      <c r="H113" s="12"/>
      <c r="I113" s="12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0"/>
      <c r="Y113" s="100"/>
      <c r="Z113" s="100"/>
      <c r="AA113" s="100"/>
    </row>
    <row r="114" spans="2:27" x14ac:dyDescent="0.45">
      <c r="B114" s="9">
        <v>20517</v>
      </c>
      <c r="C114" s="10"/>
      <c r="D114" s="11"/>
      <c r="E114" s="12"/>
      <c r="F114" s="12"/>
      <c r="G114" s="12"/>
      <c r="H114" s="12"/>
      <c r="I114" s="12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  <c r="T114" s="100"/>
      <c r="U114" s="100"/>
      <c r="V114" s="100"/>
      <c r="W114" s="100"/>
      <c r="X114" s="100"/>
      <c r="Y114" s="100"/>
      <c r="Z114" s="100"/>
      <c r="AA114" s="100"/>
    </row>
    <row r="115" spans="2:27" x14ac:dyDescent="0.45">
      <c r="B115" s="9">
        <v>20518</v>
      </c>
      <c r="C115" s="10"/>
      <c r="D115" s="11"/>
      <c r="E115" s="12"/>
      <c r="F115" s="12"/>
      <c r="G115" s="12"/>
      <c r="H115" s="12"/>
      <c r="I115" s="12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  <c r="T115" s="100"/>
      <c r="U115" s="100"/>
      <c r="V115" s="100"/>
      <c r="W115" s="100"/>
      <c r="X115" s="100"/>
      <c r="Y115" s="100"/>
      <c r="Z115" s="100"/>
      <c r="AA115" s="100"/>
    </row>
    <row r="116" spans="2:27" x14ac:dyDescent="0.45">
      <c r="B116" s="9">
        <v>20519</v>
      </c>
      <c r="C116" s="10"/>
      <c r="D116" s="11"/>
      <c r="E116" s="12"/>
      <c r="F116" s="12"/>
      <c r="G116" s="12"/>
      <c r="H116" s="12"/>
      <c r="I116" s="12"/>
      <c r="J116" s="100"/>
      <c r="K116" s="100"/>
      <c r="L116" s="100"/>
      <c r="M116" s="100"/>
      <c r="N116" s="100"/>
      <c r="O116" s="100"/>
      <c r="P116" s="100"/>
      <c r="Q116" s="100"/>
      <c r="R116" s="100"/>
      <c r="S116" s="100"/>
      <c r="T116" s="100"/>
      <c r="U116" s="100"/>
      <c r="V116" s="100"/>
      <c r="W116" s="100"/>
      <c r="X116" s="100"/>
      <c r="Y116" s="100"/>
      <c r="Z116" s="100"/>
      <c r="AA116" s="100"/>
    </row>
    <row r="117" spans="2:27" x14ac:dyDescent="0.45">
      <c r="B117" s="9">
        <v>20520</v>
      </c>
      <c r="C117" s="10"/>
      <c r="D117" s="11"/>
      <c r="E117" s="12"/>
      <c r="F117" s="12"/>
      <c r="G117" s="12"/>
      <c r="H117" s="12"/>
      <c r="I117" s="12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100"/>
      <c r="X117" s="100"/>
      <c r="Y117" s="100"/>
      <c r="Z117" s="100"/>
      <c r="AA117" s="100"/>
    </row>
    <row r="118" spans="2:27" x14ac:dyDescent="0.45">
      <c r="B118" s="9">
        <v>20521</v>
      </c>
      <c r="C118" s="10"/>
      <c r="D118" s="11"/>
      <c r="E118" s="12"/>
      <c r="F118" s="12"/>
      <c r="G118" s="12"/>
      <c r="H118" s="12"/>
      <c r="I118" s="12"/>
      <c r="J118" s="100"/>
      <c r="K118" s="100"/>
      <c r="L118" s="100"/>
      <c r="M118" s="100"/>
      <c r="N118" s="100"/>
      <c r="O118" s="100"/>
      <c r="P118" s="100"/>
      <c r="Q118" s="100"/>
      <c r="R118" s="100"/>
      <c r="S118" s="100"/>
      <c r="T118" s="100"/>
      <c r="U118" s="100"/>
      <c r="V118" s="100"/>
      <c r="W118" s="100"/>
      <c r="X118" s="100"/>
      <c r="Y118" s="100"/>
      <c r="Z118" s="100"/>
      <c r="AA118" s="100"/>
    </row>
    <row r="119" spans="2:27" x14ac:dyDescent="0.45">
      <c r="B119" s="9">
        <v>20522</v>
      </c>
      <c r="C119" s="10"/>
      <c r="D119" s="11"/>
      <c r="E119" s="12"/>
      <c r="F119" s="12"/>
      <c r="G119" s="12"/>
      <c r="H119" s="12"/>
      <c r="I119" s="12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</row>
    <row r="120" spans="2:27" x14ac:dyDescent="0.45">
      <c r="B120" s="9">
        <v>20523</v>
      </c>
      <c r="C120" s="10"/>
      <c r="D120" s="11"/>
      <c r="E120" s="12"/>
      <c r="F120" s="12"/>
      <c r="G120" s="12"/>
      <c r="H120" s="12"/>
      <c r="I120" s="12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0"/>
      <c r="AA120" s="100"/>
    </row>
    <row r="121" spans="2:27" x14ac:dyDescent="0.45">
      <c r="B121" s="9">
        <v>20524</v>
      </c>
      <c r="C121" s="10"/>
      <c r="D121" s="11"/>
      <c r="E121" s="12"/>
      <c r="F121" s="12"/>
      <c r="G121" s="12"/>
      <c r="H121" s="12"/>
      <c r="I121" s="12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00"/>
      <c r="W121" s="100"/>
      <c r="X121" s="100"/>
      <c r="Y121" s="100"/>
      <c r="Z121" s="100"/>
      <c r="AA121" s="100"/>
    </row>
  </sheetData>
  <phoneticPr fontId="2" type="noConversion"/>
  <conditionalFormatting sqref="B3:B121">
    <cfRule type="cellIs" dxfId="26" priority="2" operator="equal">
      <formula>2260.5</formula>
    </cfRule>
  </conditionalFormatting>
  <conditionalFormatting sqref="C2:C121">
    <cfRule type="duplicateValues" dxfId="25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85E7B-3FAD-45BD-88F3-8C629313F0F2}">
  <dimension ref="B1:AL36"/>
  <sheetViews>
    <sheetView zoomScale="70" zoomScaleNormal="70" workbookViewId="0">
      <selection activeCell="S7" sqref="S7"/>
    </sheetView>
  </sheetViews>
  <sheetFormatPr defaultRowHeight="17" x14ac:dyDescent="0.45"/>
  <cols>
    <col min="2" max="2" width="0" hidden="1" customWidth="1"/>
    <col min="3" max="4" width="9.83203125" style="14" customWidth="1"/>
    <col min="5" max="18" width="9.5" style="15" customWidth="1"/>
    <col min="19" max="19" width="12.08203125" style="15" customWidth="1"/>
    <col min="20" max="23" width="9.5" style="15" customWidth="1"/>
    <col min="24" max="25" width="9.5" style="14" customWidth="1"/>
    <col min="26" max="26" width="11.08203125" style="14" customWidth="1"/>
    <col min="27" max="28" width="9.5" style="14" customWidth="1"/>
    <col min="29" max="29" width="11.08203125" style="14" customWidth="1"/>
    <col min="30" max="37" width="6.5" style="14" customWidth="1"/>
    <col min="38" max="38" width="11.08203125" customWidth="1"/>
  </cols>
  <sheetData>
    <row r="1" spans="2:38" ht="17.5" thickBot="1" x14ac:dyDescent="0.5"/>
    <row r="2" spans="2:38" ht="18" thickBot="1" x14ac:dyDescent="0.5">
      <c r="B2">
        <f>D2*100+F2</f>
        <v>205</v>
      </c>
      <c r="C2" s="119" t="s">
        <v>219</v>
      </c>
      <c r="D2" s="120">
        <v>2</v>
      </c>
      <c r="E2" s="121" t="s">
        <v>220</v>
      </c>
      <c r="F2" s="122">
        <v>5</v>
      </c>
      <c r="G2" s="124" t="s">
        <v>233</v>
      </c>
    </row>
    <row r="4" spans="2:38" x14ac:dyDescent="0.45">
      <c r="C4" s="124" t="s">
        <v>239</v>
      </c>
    </row>
    <row r="5" spans="2:38" x14ac:dyDescent="0.45">
      <c r="C5" s="141" t="s">
        <v>232</v>
      </c>
      <c r="D5" s="141"/>
      <c r="E5" s="140" t="s">
        <v>214</v>
      </c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09"/>
      <c r="T5" s="142" t="s">
        <v>215</v>
      </c>
      <c r="U5" s="142"/>
      <c r="V5" s="142"/>
      <c r="W5" s="142"/>
      <c r="X5" s="142"/>
      <c r="Y5" s="142"/>
      <c r="Z5" s="142"/>
      <c r="AA5" s="143" t="s">
        <v>216</v>
      </c>
      <c r="AB5" s="143"/>
      <c r="AC5" s="143"/>
      <c r="AD5" s="144" t="s">
        <v>217</v>
      </c>
      <c r="AE5" s="144"/>
      <c r="AF5" s="144"/>
      <c r="AG5" s="144"/>
      <c r="AH5" s="144"/>
      <c r="AI5" s="144"/>
      <c r="AJ5" s="144"/>
      <c r="AK5" s="144"/>
      <c r="AL5" s="144"/>
    </row>
    <row r="6" spans="2:38" x14ac:dyDescent="0.45">
      <c r="C6" s="118" t="s">
        <v>0</v>
      </c>
      <c r="D6" s="118" t="s">
        <v>1</v>
      </c>
      <c r="E6" s="104" t="s">
        <v>192</v>
      </c>
      <c r="F6" s="104" t="s">
        <v>193</v>
      </c>
      <c r="G6" s="104" t="s">
        <v>194</v>
      </c>
      <c r="H6" s="104" t="s">
        <v>195</v>
      </c>
      <c r="I6" s="104" t="s">
        <v>196</v>
      </c>
      <c r="J6" s="104" t="s">
        <v>197</v>
      </c>
      <c r="K6" s="104" t="s">
        <v>198</v>
      </c>
      <c r="L6" s="104" t="s">
        <v>199</v>
      </c>
      <c r="M6" s="104" t="s">
        <v>200</v>
      </c>
      <c r="N6" s="104" t="s">
        <v>201</v>
      </c>
      <c r="O6" s="104" t="s">
        <v>202</v>
      </c>
      <c r="P6" s="104" t="s">
        <v>203</v>
      </c>
      <c r="Q6" s="104" t="s">
        <v>204</v>
      </c>
      <c r="R6" s="104" t="s">
        <v>205</v>
      </c>
      <c r="S6" s="104" t="s">
        <v>218</v>
      </c>
      <c r="T6" s="105" t="s">
        <v>206</v>
      </c>
      <c r="U6" s="105" t="s">
        <v>145</v>
      </c>
      <c r="V6" s="105" t="s">
        <v>207</v>
      </c>
      <c r="W6" s="105" t="s">
        <v>208</v>
      </c>
      <c r="X6" s="105" t="s">
        <v>148</v>
      </c>
      <c r="Y6" s="105" t="s">
        <v>149</v>
      </c>
      <c r="Z6" s="105" t="s">
        <v>218</v>
      </c>
      <c r="AA6" s="106" t="s">
        <v>209</v>
      </c>
      <c r="AB6" s="106" t="s">
        <v>210</v>
      </c>
      <c r="AC6" s="106" t="s">
        <v>218</v>
      </c>
      <c r="AD6" s="107" t="s">
        <v>211</v>
      </c>
      <c r="AE6" s="107" t="s">
        <v>212</v>
      </c>
      <c r="AF6" s="107" t="s">
        <v>213</v>
      </c>
      <c r="AG6" s="107" t="s">
        <v>234</v>
      </c>
      <c r="AH6" s="107" t="s">
        <v>235</v>
      </c>
      <c r="AI6" s="107" t="s">
        <v>236</v>
      </c>
      <c r="AJ6" s="107" t="s">
        <v>237</v>
      </c>
      <c r="AK6" s="108" t="s">
        <v>238</v>
      </c>
      <c r="AL6" s="108" t="s">
        <v>218</v>
      </c>
    </row>
    <row r="7" spans="2:38" x14ac:dyDescent="0.45">
      <c r="C7" s="123">
        <f t="array" ref="C7">IFERROR(INDEX(명렬표!$B$4:$B$248, SMALL(IF(ISNUMBER(SEARCH($B$2,명렬표!$D$4:$D$248)),MATCH(ROW(명렬표!$D$4:$D$248), ROW(명렬표!$D$4:$D$248)), ""), ROWS($B$1:B1)), COLUMNS($B$1:B1)),"")</f>
        <v>20501</v>
      </c>
      <c r="D7" s="123">
        <f>IFERROR(INDEX(명렬표!$C$4:$C$248,MATCH(과목선택지!C7,명렬표!$B$4:$B$248,0)),"")</f>
        <v>0</v>
      </c>
      <c r="E7" s="113">
        <v>1</v>
      </c>
      <c r="F7" s="113">
        <v>1</v>
      </c>
      <c r="G7" s="113">
        <v>1</v>
      </c>
      <c r="H7" s="113">
        <v>0</v>
      </c>
      <c r="I7" s="113">
        <v>1</v>
      </c>
      <c r="J7" s="113">
        <v>1</v>
      </c>
      <c r="K7" s="113">
        <v>0</v>
      </c>
      <c r="L7" s="113">
        <v>1</v>
      </c>
      <c r="M7" s="113">
        <v>1</v>
      </c>
      <c r="N7" s="113">
        <v>1</v>
      </c>
      <c r="O7" s="113">
        <v>0</v>
      </c>
      <c r="P7" s="113">
        <v>0</v>
      </c>
      <c r="Q7" s="113">
        <v>0</v>
      </c>
      <c r="R7" s="113">
        <v>0</v>
      </c>
      <c r="S7" s="114" t="str">
        <f>_xlfn.CONCAT(14-COUNTIF(E7:R7,0),"과목 신청")</f>
        <v>8과목 신청</v>
      </c>
      <c r="T7" s="115">
        <v>1</v>
      </c>
      <c r="U7" s="115">
        <v>0</v>
      </c>
      <c r="V7" s="115">
        <v>0</v>
      </c>
      <c r="W7" s="115">
        <v>0</v>
      </c>
      <c r="X7" s="115">
        <v>0</v>
      </c>
      <c r="Y7" s="115">
        <v>0</v>
      </c>
      <c r="Z7" s="110" t="str">
        <f>_xlfn.CONCAT(6-COUNTIF(T7:Y7,0),"과목 신청")</f>
        <v>1과목 신청</v>
      </c>
      <c r="AA7" s="116">
        <v>1</v>
      </c>
      <c r="AB7" s="116">
        <v>0</v>
      </c>
      <c r="AC7" s="111" t="str">
        <f>_xlfn.CONCAT(2-COUNTIF(AA7:AB7,0),"과목 신청")</f>
        <v>1과목 신청</v>
      </c>
      <c r="AD7" s="117">
        <v>1</v>
      </c>
      <c r="AE7" s="117">
        <v>1</v>
      </c>
      <c r="AF7" s="117">
        <v>2</v>
      </c>
      <c r="AG7" s="117">
        <v>3</v>
      </c>
      <c r="AH7" s="117">
        <v>4</v>
      </c>
      <c r="AI7" s="117">
        <v>0</v>
      </c>
      <c r="AJ7" s="117">
        <v>0</v>
      </c>
      <c r="AK7" s="117">
        <v>0</v>
      </c>
      <c r="AL7" s="112" t="str">
        <f>_xlfn.CONCAT(8-COUNTIF(AD7:AK7,0),"과목 신청")</f>
        <v>5과목 신청</v>
      </c>
    </row>
    <row r="8" spans="2:38" x14ac:dyDescent="0.45">
      <c r="C8" s="123">
        <f t="array" ref="C8">IFERROR(INDEX(명렬표!$B$4:$B$248, SMALL(IF(ISNUMBER(SEARCH($B$2,명렬표!$D$4:$D$248)),MATCH(ROW(명렬표!$D$4:$D$248), ROW(명렬표!$D$4:$D$248)), ""), ROWS($B$1:B2)), COLUMNS($B$1:B2)),"")</f>
        <v>20502</v>
      </c>
      <c r="D8" s="123">
        <f>IFERROR(INDEX(명렬표!$C$4:$C$248,MATCH(과목선택지!C8,명렬표!$B$4:$B$248,0)),"")</f>
        <v>0</v>
      </c>
      <c r="E8" s="113">
        <v>1</v>
      </c>
      <c r="F8" s="113">
        <v>1</v>
      </c>
      <c r="G8" s="113">
        <v>0</v>
      </c>
      <c r="H8" s="113">
        <v>1</v>
      </c>
      <c r="I8" s="113">
        <v>0</v>
      </c>
      <c r="J8" s="113">
        <v>0</v>
      </c>
      <c r="K8" s="113">
        <v>0</v>
      </c>
      <c r="L8" s="113">
        <v>0</v>
      </c>
      <c r="M8" s="113">
        <v>0</v>
      </c>
      <c r="N8" s="113">
        <v>0</v>
      </c>
      <c r="O8" s="113">
        <v>0</v>
      </c>
      <c r="P8" s="113">
        <v>0</v>
      </c>
      <c r="Q8" s="113">
        <v>0</v>
      </c>
      <c r="R8" s="113">
        <v>0</v>
      </c>
      <c r="S8" s="114" t="str">
        <f t="shared" ref="S8:S36" si="0">_xlfn.CONCAT(14-COUNTIF(E8:R8,0),"과목 신청")</f>
        <v>3과목 신청</v>
      </c>
      <c r="T8" s="115">
        <v>0</v>
      </c>
      <c r="U8" s="115">
        <v>0</v>
      </c>
      <c r="V8" s="115">
        <v>1</v>
      </c>
      <c r="W8" s="115">
        <v>1</v>
      </c>
      <c r="X8" s="115">
        <v>0</v>
      </c>
      <c r="Y8" s="115">
        <v>0</v>
      </c>
      <c r="Z8" s="110" t="str">
        <f t="shared" ref="Z8:Z36" si="1">_xlfn.CONCAT(6-COUNTIF(T8:Y8,0),"과목 신청")</f>
        <v>2과목 신청</v>
      </c>
      <c r="AA8" s="116">
        <v>0</v>
      </c>
      <c r="AB8" s="116">
        <v>0</v>
      </c>
      <c r="AC8" s="111" t="str">
        <f t="shared" ref="AC8:AC36" si="2">_xlfn.CONCAT(2-COUNTIF(AA8:AB8,0),"과목 신청")</f>
        <v>0과목 신청</v>
      </c>
      <c r="AD8" s="117">
        <v>0</v>
      </c>
      <c r="AE8" s="117">
        <v>1</v>
      </c>
      <c r="AF8" s="117">
        <v>0</v>
      </c>
      <c r="AG8" s="117">
        <v>0</v>
      </c>
      <c r="AH8" s="117">
        <v>0</v>
      </c>
      <c r="AI8" s="117">
        <v>0</v>
      </c>
      <c r="AJ8" s="117">
        <v>0</v>
      </c>
      <c r="AK8" s="117">
        <v>0</v>
      </c>
      <c r="AL8" s="112" t="str">
        <f t="shared" ref="AL8:AL36" si="3">_xlfn.CONCAT(8-COUNTIF(AD8:AK8,0),"과목 신청")</f>
        <v>1과목 신청</v>
      </c>
    </row>
    <row r="9" spans="2:38" x14ac:dyDescent="0.45">
      <c r="C9" s="123">
        <f t="array" ref="C9">IFERROR(INDEX(명렬표!$B$4:$B$248, SMALL(IF(ISNUMBER(SEARCH($B$2,명렬표!$D$4:$D$248)),MATCH(ROW(명렬표!$D$4:$D$248), ROW(명렬표!$D$4:$D$248)), ""), ROWS($B$1:B3)), COLUMNS($B$1:B3)),"")</f>
        <v>20503</v>
      </c>
      <c r="D9" s="123">
        <f>IFERROR(INDEX(명렬표!$C$4:$C$248,MATCH(과목선택지!C9,명렬표!$B$4:$B$248,0)),"")</f>
        <v>0</v>
      </c>
      <c r="E9" s="113">
        <v>0</v>
      </c>
      <c r="F9" s="113">
        <v>0</v>
      </c>
      <c r="G9" s="113">
        <v>0</v>
      </c>
      <c r="H9" s="113">
        <v>0</v>
      </c>
      <c r="I9" s="113">
        <v>0</v>
      </c>
      <c r="J9" s="113">
        <v>0</v>
      </c>
      <c r="K9" s="113">
        <v>0</v>
      </c>
      <c r="L9" s="113">
        <v>0</v>
      </c>
      <c r="M9" s="113">
        <v>0</v>
      </c>
      <c r="N9" s="113">
        <v>0</v>
      </c>
      <c r="O9" s="113">
        <v>0</v>
      </c>
      <c r="P9" s="113">
        <v>0</v>
      </c>
      <c r="Q9" s="113">
        <v>0</v>
      </c>
      <c r="R9" s="113">
        <v>0</v>
      </c>
      <c r="S9" s="114" t="str">
        <f t="shared" si="0"/>
        <v>0과목 신청</v>
      </c>
      <c r="T9" s="115">
        <v>0</v>
      </c>
      <c r="U9" s="115">
        <v>1</v>
      </c>
      <c r="V9" s="115">
        <v>1</v>
      </c>
      <c r="W9" s="115">
        <v>0</v>
      </c>
      <c r="X9" s="115">
        <v>1</v>
      </c>
      <c r="Y9" s="115">
        <v>0</v>
      </c>
      <c r="Z9" s="110" t="str">
        <f t="shared" si="1"/>
        <v>3과목 신청</v>
      </c>
      <c r="AA9" s="116">
        <v>0</v>
      </c>
      <c r="AB9" s="116">
        <v>0</v>
      </c>
      <c r="AC9" s="111" t="str">
        <f t="shared" si="2"/>
        <v>0과목 신청</v>
      </c>
      <c r="AD9" s="117">
        <v>0</v>
      </c>
      <c r="AE9" s="117">
        <v>0</v>
      </c>
      <c r="AF9" s="117">
        <v>0</v>
      </c>
      <c r="AG9" s="117">
        <v>0</v>
      </c>
      <c r="AH9" s="117">
        <v>0</v>
      </c>
      <c r="AI9" s="117">
        <v>0</v>
      </c>
      <c r="AJ9" s="117">
        <v>0</v>
      </c>
      <c r="AK9" s="117">
        <v>1</v>
      </c>
      <c r="AL9" s="112" t="str">
        <f t="shared" si="3"/>
        <v>1과목 신청</v>
      </c>
    </row>
    <row r="10" spans="2:38" x14ac:dyDescent="0.45">
      <c r="C10" s="123">
        <f t="array" ref="C10">IFERROR(INDEX(명렬표!$B$4:$B$248, SMALL(IF(ISNUMBER(SEARCH($B$2,명렬표!$D$4:$D$248)),MATCH(ROW(명렬표!$D$4:$D$248), ROW(명렬표!$D$4:$D$248)), ""), ROWS($B$1:B5)), COLUMNS($B$1:B5)),"")</f>
        <v>20505</v>
      </c>
      <c r="D10" s="123">
        <f>IFERROR(INDEX(명렬표!$C$4:$C$248,MATCH(과목선택지!C10,명렬표!$B$4:$B$248,0)),"")</f>
        <v>0</v>
      </c>
      <c r="E10" s="113">
        <v>0</v>
      </c>
      <c r="F10" s="113">
        <v>0</v>
      </c>
      <c r="G10" s="113">
        <v>0</v>
      </c>
      <c r="H10" s="113">
        <v>0</v>
      </c>
      <c r="I10" s="113">
        <v>0</v>
      </c>
      <c r="J10" s="113">
        <v>0</v>
      </c>
      <c r="K10" s="113">
        <v>0</v>
      </c>
      <c r="L10" s="113">
        <v>0</v>
      </c>
      <c r="M10" s="113">
        <v>0</v>
      </c>
      <c r="N10" s="113">
        <v>0</v>
      </c>
      <c r="O10" s="113">
        <v>0</v>
      </c>
      <c r="P10" s="113">
        <v>0</v>
      </c>
      <c r="Q10" s="113">
        <v>0</v>
      </c>
      <c r="R10" s="113">
        <v>0</v>
      </c>
      <c r="S10" s="114" t="str">
        <f t="shared" si="0"/>
        <v>0과목 신청</v>
      </c>
      <c r="T10" s="115">
        <v>0</v>
      </c>
      <c r="U10" s="115">
        <v>0</v>
      </c>
      <c r="V10" s="115">
        <v>0</v>
      </c>
      <c r="W10" s="115">
        <v>0</v>
      </c>
      <c r="X10" s="115">
        <v>0</v>
      </c>
      <c r="Y10" s="115">
        <v>0</v>
      </c>
      <c r="Z10" s="110" t="str">
        <f t="shared" si="1"/>
        <v>0과목 신청</v>
      </c>
      <c r="AA10" s="116">
        <v>0</v>
      </c>
      <c r="AB10" s="116">
        <v>0</v>
      </c>
      <c r="AC10" s="111" t="str">
        <f t="shared" si="2"/>
        <v>0과목 신청</v>
      </c>
      <c r="AD10" s="117">
        <v>0</v>
      </c>
      <c r="AE10" s="117">
        <v>0</v>
      </c>
      <c r="AF10" s="117">
        <v>0</v>
      </c>
      <c r="AG10" s="117">
        <v>0</v>
      </c>
      <c r="AH10" s="117">
        <v>0</v>
      </c>
      <c r="AI10" s="117">
        <v>0</v>
      </c>
      <c r="AJ10" s="117">
        <v>0</v>
      </c>
      <c r="AK10" s="117">
        <v>0</v>
      </c>
      <c r="AL10" s="112" t="str">
        <f t="shared" si="3"/>
        <v>0과목 신청</v>
      </c>
    </row>
    <row r="11" spans="2:38" x14ac:dyDescent="0.45">
      <c r="C11" s="123">
        <f t="array" ref="C11">IFERROR(INDEX(명렬표!$B$4:$B$248, SMALL(IF(ISNUMBER(SEARCH($B$2,명렬표!$D$4:$D$248)),MATCH(ROW(명렬표!$D$4:$D$248), ROW(명렬표!$D$4:$D$248)), ""), ROWS($B$1:B6)), COLUMNS($B$1:B6)),"")</f>
        <v>20506</v>
      </c>
      <c r="D11" s="123">
        <f>IFERROR(INDEX(명렬표!$C$4:$C$248,MATCH(과목선택지!C11,명렬표!$B$4:$B$248,0)),"")</f>
        <v>0</v>
      </c>
      <c r="E11" s="113">
        <v>0</v>
      </c>
      <c r="F11" s="113">
        <v>0</v>
      </c>
      <c r="G11" s="113">
        <v>0</v>
      </c>
      <c r="H11" s="113">
        <v>0</v>
      </c>
      <c r="I11" s="113">
        <v>0</v>
      </c>
      <c r="J11" s="113">
        <v>0</v>
      </c>
      <c r="K11" s="113">
        <v>0</v>
      </c>
      <c r="L11" s="113">
        <v>0</v>
      </c>
      <c r="M11" s="113">
        <v>0</v>
      </c>
      <c r="N11" s="113">
        <v>0</v>
      </c>
      <c r="O11" s="113">
        <v>0</v>
      </c>
      <c r="P11" s="113">
        <v>0</v>
      </c>
      <c r="Q11" s="113">
        <v>0</v>
      </c>
      <c r="R11" s="113">
        <v>0</v>
      </c>
      <c r="S11" s="114" t="str">
        <f t="shared" si="0"/>
        <v>0과목 신청</v>
      </c>
      <c r="T11" s="115">
        <v>0</v>
      </c>
      <c r="U11" s="115">
        <v>0</v>
      </c>
      <c r="V11" s="115">
        <v>0</v>
      </c>
      <c r="W11" s="115">
        <v>0</v>
      </c>
      <c r="X11" s="115">
        <v>0</v>
      </c>
      <c r="Y11" s="115">
        <v>0</v>
      </c>
      <c r="Z11" s="110" t="str">
        <f t="shared" si="1"/>
        <v>0과목 신청</v>
      </c>
      <c r="AA11" s="116">
        <v>0</v>
      </c>
      <c r="AB11" s="116">
        <v>0</v>
      </c>
      <c r="AC11" s="111" t="str">
        <f t="shared" si="2"/>
        <v>0과목 신청</v>
      </c>
      <c r="AD11" s="117">
        <v>0</v>
      </c>
      <c r="AE11" s="117">
        <v>0</v>
      </c>
      <c r="AF11" s="117">
        <v>0</v>
      </c>
      <c r="AG11" s="117">
        <v>0</v>
      </c>
      <c r="AH11" s="117">
        <v>0</v>
      </c>
      <c r="AI11" s="117">
        <v>0</v>
      </c>
      <c r="AJ11" s="117">
        <v>0</v>
      </c>
      <c r="AK11" s="117">
        <v>0</v>
      </c>
      <c r="AL11" s="112" t="str">
        <f t="shared" si="3"/>
        <v>0과목 신청</v>
      </c>
    </row>
    <row r="12" spans="2:38" x14ac:dyDescent="0.45">
      <c r="C12" s="123">
        <f t="array" ref="C12">IFERROR(INDEX(명렬표!$B$4:$B$248, SMALL(IF(ISNUMBER(SEARCH($B$2,명렬표!$D$4:$D$248)),MATCH(ROW(명렬표!$D$4:$D$248), ROW(명렬표!$D$4:$D$248)), ""), ROWS($B$1:B7)), COLUMNS($B$1:B7)),"")</f>
        <v>20507</v>
      </c>
      <c r="D12" s="123">
        <f>IFERROR(INDEX(명렬표!$C$4:$C$248,MATCH(과목선택지!C12,명렬표!$B$4:$B$248,0)),"")</f>
        <v>0</v>
      </c>
      <c r="E12" s="113">
        <v>0</v>
      </c>
      <c r="F12" s="113">
        <v>0</v>
      </c>
      <c r="G12" s="113">
        <v>0</v>
      </c>
      <c r="H12" s="113">
        <v>0</v>
      </c>
      <c r="I12" s="113">
        <v>0</v>
      </c>
      <c r="J12" s="113">
        <v>0</v>
      </c>
      <c r="K12" s="113">
        <v>0</v>
      </c>
      <c r="L12" s="113">
        <v>0</v>
      </c>
      <c r="M12" s="113">
        <v>0</v>
      </c>
      <c r="N12" s="113">
        <v>0</v>
      </c>
      <c r="O12" s="113">
        <v>0</v>
      </c>
      <c r="P12" s="113">
        <v>0</v>
      </c>
      <c r="Q12" s="113">
        <v>0</v>
      </c>
      <c r="R12" s="113">
        <v>0</v>
      </c>
      <c r="S12" s="114" t="str">
        <f t="shared" si="0"/>
        <v>0과목 신청</v>
      </c>
      <c r="T12" s="115">
        <v>0</v>
      </c>
      <c r="U12" s="115">
        <v>0</v>
      </c>
      <c r="V12" s="115">
        <v>0</v>
      </c>
      <c r="W12" s="115">
        <v>0</v>
      </c>
      <c r="X12" s="115">
        <v>0</v>
      </c>
      <c r="Y12" s="115">
        <v>0</v>
      </c>
      <c r="Z12" s="110" t="str">
        <f t="shared" si="1"/>
        <v>0과목 신청</v>
      </c>
      <c r="AA12" s="116">
        <v>0</v>
      </c>
      <c r="AB12" s="116">
        <v>0</v>
      </c>
      <c r="AC12" s="111" t="str">
        <f t="shared" si="2"/>
        <v>0과목 신청</v>
      </c>
      <c r="AD12" s="117">
        <v>0</v>
      </c>
      <c r="AE12" s="117">
        <v>0</v>
      </c>
      <c r="AF12" s="117">
        <v>0</v>
      </c>
      <c r="AG12" s="117">
        <v>0</v>
      </c>
      <c r="AH12" s="117">
        <v>0</v>
      </c>
      <c r="AI12" s="117">
        <v>0</v>
      </c>
      <c r="AJ12" s="117">
        <v>0</v>
      </c>
      <c r="AK12" s="117">
        <v>0</v>
      </c>
      <c r="AL12" s="112" t="str">
        <f t="shared" si="3"/>
        <v>0과목 신청</v>
      </c>
    </row>
    <row r="13" spans="2:38" x14ac:dyDescent="0.45">
      <c r="C13" s="123">
        <f t="array" ref="C13">IFERROR(INDEX(명렬표!$B$4:$B$248, SMALL(IF(ISNUMBER(SEARCH($B$2,명렬표!$D$4:$D$248)),MATCH(ROW(명렬표!$D$4:$D$248), ROW(명렬표!$D$4:$D$248)), ""), ROWS($B$1:B8)), COLUMNS($B$1:B8)),"")</f>
        <v>20508</v>
      </c>
      <c r="D13" s="123">
        <f>IFERROR(INDEX(명렬표!$C$4:$C$248,MATCH(과목선택지!C13,명렬표!$B$4:$B$248,0)),"")</f>
        <v>0</v>
      </c>
      <c r="E13" s="113">
        <v>0</v>
      </c>
      <c r="F13" s="113">
        <v>0</v>
      </c>
      <c r="G13" s="113">
        <v>0</v>
      </c>
      <c r="H13" s="113">
        <v>0</v>
      </c>
      <c r="I13" s="113">
        <v>0</v>
      </c>
      <c r="J13" s="113">
        <v>0</v>
      </c>
      <c r="K13" s="113">
        <v>0</v>
      </c>
      <c r="L13" s="113">
        <v>0</v>
      </c>
      <c r="M13" s="113">
        <v>0</v>
      </c>
      <c r="N13" s="113">
        <v>0</v>
      </c>
      <c r="O13" s="113">
        <v>0</v>
      </c>
      <c r="P13" s="113">
        <v>0</v>
      </c>
      <c r="Q13" s="113">
        <v>0</v>
      </c>
      <c r="R13" s="113">
        <v>0</v>
      </c>
      <c r="S13" s="114" t="str">
        <f t="shared" si="0"/>
        <v>0과목 신청</v>
      </c>
      <c r="T13" s="115">
        <v>0</v>
      </c>
      <c r="U13" s="115">
        <v>0</v>
      </c>
      <c r="V13" s="115">
        <v>0</v>
      </c>
      <c r="W13" s="115">
        <v>0</v>
      </c>
      <c r="X13" s="115">
        <v>0</v>
      </c>
      <c r="Y13" s="115">
        <v>0</v>
      </c>
      <c r="Z13" s="110" t="str">
        <f t="shared" si="1"/>
        <v>0과목 신청</v>
      </c>
      <c r="AA13" s="116">
        <v>0</v>
      </c>
      <c r="AB13" s="116">
        <v>0</v>
      </c>
      <c r="AC13" s="111" t="str">
        <f t="shared" si="2"/>
        <v>0과목 신청</v>
      </c>
      <c r="AD13" s="117">
        <v>0</v>
      </c>
      <c r="AE13" s="117">
        <v>0</v>
      </c>
      <c r="AF13" s="117">
        <v>0</v>
      </c>
      <c r="AG13" s="117">
        <v>0</v>
      </c>
      <c r="AH13" s="117">
        <v>0</v>
      </c>
      <c r="AI13" s="117">
        <v>0</v>
      </c>
      <c r="AJ13" s="117">
        <v>0</v>
      </c>
      <c r="AK13" s="117">
        <v>0</v>
      </c>
      <c r="AL13" s="112" t="str">
        <f t="shared" si="3"/>
        <v>0과목 신청</v>
      </c>
    </row>
    <row r="14" spans="2:38" x14ac:dyDescent="0.45">
      <c r="C14" s="123">
        <f t="array" ref="C14">IFERROR(INDEX(명렬표!$B$4:$B$248, SMALL(IF(ISNUMBER(SEARCH($B$2,명렬표!$D$4:$D$248)),MATCH(ROW(명렬표!$D$4:$D$248), ROW(명렬표!$D$4:$D$248)), ""), ROWS($B$1:B9)), COLUMNS($B$1:B9)),"")</f>
        <v>20509</v>
      </c>
      <c r="D14" s="123">
        <f>IFERROR(INDEX(명렬표!$C$4:$C$248,MATCH(과목선택지!C14,명렬표!$B$4:$B$248,0)),"")</f>
        <v>0</v>
      </c>
      <c r="E14" s="113">
        <v>0</v>
      </c>
      <c r="F14" s="113">
        <v>0</v>
      </c>
      <c r="G14" s="113">
        <v>0</v>
      </c>
      <c r="H14" s="113">
        <v>0</v>
      </c>
      <c r="I14" s="113">
        <v>0</v>
      </c>
      <c r="J14" s="113">
        <v>0</v>
      </c>
      <c r="K14" s="113">
        <v>0</v>
      </c>
      <c r="L14" s="113">
        <v>0</v>
      </c>
      <c r="M14" s="113">
        <v>0</v>
      </c>
      <c r="N14" s="113">
        <v>0</v>
      </c>
      <c r="O14" s="113">
        <v>0</v>
      </c>
      <c r="P14" s="113">
        <v>0</v>
      </c>
      <c r="Q14" s="113">
        <v>0</v>
      </c>
      <c r="R14" s="113">
        <v>0</v>
      </c>
      <c r="S14" s="114" t="str">
        <f t="shared" si="0"/>
        <v>0과목 신청</v>
      </c>
      <c r="T14" s="115">
        <v>0</v>
      </c>
      <c r="U14" s="115">
        <v>0</v>
      </c>
      <c r="V14" s="115">
        <v>0</v>
      </c>
      <c r="W14" s="115">
        <v>0</v>
      </c>
      <c r="X14" s="115">
        <v>0</v>
      </c>
      <c r="Y14" s="115">
        <v>0</v>
      </c>
      <c r="Z14" s="110" t="str">
        <f t="shared" si="1"/>
        <v>0과목 신청</v>
      </c>
      <c r="AA14" s="116">
        <v>0</v>
      </c>
      <c r="AB14" s="116">
        <v>0</v>
      </c>
      <c r="AC14" s="111" t="str">
        <f t="shared" si="2"/>
        <v>0과목 신청</v>
      </c>
      <c r="AD14" s="117">
        <v>0</v>
      </c>
      <c r="AE14" s="117">
        <v>0</v>
      </c>
      <c r="AF14" s="117">
        <v>0</v>
      </c>
      <c r="AG14" s="117">
        <v>0</v>
      </c>
      <c r="AH14" s="117">
        <v>0</v>
      </c>
      <c r="AI14" s="117">
        <v>0</v>
      </c>
      <c r="AJ14" s="117">
        <v>0</v>
      </c>
      <c r="AK14" s="117">
        <v>0</v>
      </c>
      <c r="AL14" s="112" t="str">
        <f t="shared" si="3"/>
        <v>0과목 신청</v>
      </c>
    </row>
    <row r="15" spans="2:38" x14ac:dyDescent="0.45">
      <c r="C15" s="123">
        <f t="array" ref="C15">IFERROR(INDEX(명렬표!$B$4:$B$248, SMALL(IF(ISNUMBER(SEARCH($B$2,명렬표!$D$4:$D$248)),MATCH(ROW(명렬표!$D$4:$D$248), ROW(명렬표!$D$4:$D$248)), ""), ROWS($B$1:B10)), COLUMNS($B$1:B10)),"")</f>
        <v>20510</v>
      </c>
      <c r="D15" s="123">
        <f>IFERROR(INDEX(명렬표!$C$4:$C$248,MATCH(과목선택지!C15,명렬표!$B$4:$B$248,0)),"")</f>
        <v>0</v>
      </c>
      <c r="E15" s="113">
        <v>0</v>
      </c>
      <c r="F15" s="113">
        <v>0</v>
      </c>
      <c r="G15" s="113">
        <v>0</v>
      </c>
      <c r="H15" s="113">
        <v>0</v>
      </c>
      <c r="I15" s="113">
        <v>0</v>
      </c>
      <c r="J15" s="113">
        <v>0</v>
      </c>
      <c r="K15" s="113">
        <v>0</v>
      </c>
      <c r="L15" s="113">
        <v>0</v>
      </c>
      <c r="M15" s="113">
        <v>0</v>
      </c>
      <c r="N15" s="113">
        <v>0</v>
      </c>
      <c r="O15" s="113">
        <v>0</v>
      </c>
      <c r="P15" s="113">
        <v>0</v>
      </c>
      <c r="Q15" s="113">
        <v>0</v>
      </c>
      <c r="R15" s="113">
        <v>0</v>
      </c>
      <c r="S15" s="114" t="str">
        <f t="shared" si="0"/>
        <v>0과목 신청</v>
      </c>
      <c r="T15" s="115">
        <v>0</v>
      </c>
      <c r="U15" s="115">
        <v>0</v>
      </c>
      <c r="V15" s="115">
        <v>0</v>
      </c>
      <c r="W15" s="115">
        <v>0</v>
      </c>
      <c r="X15" s="115">
        <v>0</v>
      </c>
      <c r="Y15" s="115">
        <v>0</v>
      </c>
      <c r="Z15" s="110" t="str">
        <f t="shared" si="1"/>
        <v>0과목 신청</v>
      </c>
      <c r="AA15" s="116">
        <v>0</v>
      </c>
      <c r="AB15" s="116">
        <v>0</v>
      </c>
      <c r="AC15" s="111" t="str">
        <f t="shared" si="2"/>
        <v>0과목 신청</v>
      </c>
      <c r="AD15" s="117">
        <v>0</v>
      </c>
      <c r="AE15" s="117">
        <v>0</v>
      </c>
      <c r="AF15" s="117">
        <v>0</v>
      </c>
      <c r="AG15" s="117">
        <v>0</v>
      </c>
      <c r="AH15" s="117">
        <v>0</v>
      </c>
      <c r="AI15" s="117">
        <v>0</v>
      </c>
      <c r="AJ15" s="117">
        <v>0</v>
      </c>
      <c r="AK15" s="117">
        <v>0</v>
      </c>
      <c r="AL15" s="112" t="str">
        <f t="shared" si="3"/>
        <v>0과목 신청</v>
      </c>
    </row>
    <row r="16" spans="2:38" x14ac:dyDescent="0.45">
      <c r="C16" s="123">
        <f t="array" ref="C16">IFERROR(INDEX(명렬표!$B$4:$B$248, SMALL(IF(ISNUMBER(SEARCH($B$2,명렬표!$D$4:$D$248)),MATCH(ROW(명렬표!$D$4:$D$248), ROW(명렬표!$D$4:$D$248)), ""), ROWS($B$1:B11)), COLUMNS($B$1:B11)),"")</f>
        <v>20511</v>
      </c>
      <c r="D16" s="123">
        <f>IFERROR(INDEX(명렬표!$C$4:$C$248,MATCH(과목선택지!C16,명렬표!$B$4:$B$248,0)),"")</f>
        <v>0</v>
      </c>
      <c r="E16" s="113">
        <v>0</v>
      </c>
      <c r="F16" s="113">
        <v>0</v>
      </c>
      <c r="G16" s="113">
        <v>0</v>
      </c>
      <c r="H16" s="113">
        <v>0</v>
      </c>
      <c r="I16" s="113">
        <v>0</v>
      </c>
      <c r="J16" s="113">
        <v>0</v>
      </c>
      <c r="K16" s="113">
        <v>0</v>
      </c>
      <c r="L16" s="113">
        <v>0</v>
      </c>
      <c r="M16" s="113">
        <v>0</v>
      </c>
      <c r="N16" s="113">
        <v>0</v>
      </c>
      <c r="O16" s="113">
        <v>0</v>
      </c>
      <c r="P16" s="113">
        <v>0</v>
      </c>
      <c r="Q16" s="113">
        <v>0</v>
      </c>
      <c r="R16" s="113">
        <v>0</v>
      </c>
      <c r="S16" s="114" t="str">
        <f t="shared" si="0"/>
        <v>0과목 신청</v>
      </c>
      <c r="T16" s="115">
        <v>0</v>
      </c>
      <c r="U16" s="115">
        <v>0</v>
      </c>
      <c r="V16" s="115">
        <v>0</v>
      </c>
      <c r="W16" s="115">
        <v>0</v>
      </c>
      <c r="X16" s="115">
        <v>0</v>
      </c>
      <c r="Y16" s="115">
        <v>0</v>
      </c>
      <c r="Z16" s="110" t="str">
        <f t="shared" si="1"/>
        <v>0과목 신청</v>
      </c>
      <c r="AA16" s="116">
        <v>0</v>
      </c>
      <c r="AB16" s="116">
        <v>0</v>
      </c>
      <c r="AC16" s="111" t="str">
        <f t="shared" si="2"/>
        <v>0과목 신청</v>
      </c>
      <c r="AD16" s="117">
        <v>0</v>
      </c>
      <c r="AE16" s="117">
        <v>0</v>
      </c>
      <c r="AF16" s="117">
        <v>0</v>
      </c>
      <c r="AG16" s="117">
        <v>0</v>
      </c>
      <c r="AH16" s="117">
        <v>0</v>
      </c>
      <c r="AI16" s="117">
        <v>0</v>
      </c>
      <c r="AJ16" s="117">
        <v>0</v>
      </c>
      <c r="AK16" s="117">
        <v>0</v>
      </c>
      <c r="AL16" s="112" t="str">
        <f t="shared" si="3"/>
        <v>0과목 신청</v>
      </c>
    </row>
    <row r="17" spans="3:38" x14ac:dyDescent="0.45">
      <c r="C17" s="123">
        <f t="array" ref="C17">IFERROR(INDEX(명렬표!$B$4:$B$248, SMALL(IF(ISNUMBER(SEARCH($B$2,명렬표!$D$4:$D$248)),MATCH(ROW(명렬표!$D$4:$D$248), ROW(명렬표!$D$4:$D$248)), ""), ROWS($B$1:B12)), COLUMNS($B$1:B12)),"")</f>
        <v>20512</v>
      </c>
      <c r="D17" s="123">
        <f>IFERROR(INDEX(명렬표!$C$4:$C$248,MATCH(과목선택지!C17,명렬표!$B$4:$B$248,0)),"")</f>
        <v>0</v>
      </c>
      <c r="E17" s="113">
        <v>0</v>
      </c>
      <c r="F17" s="113">
        <v>0</v>
      </c>
      <c r="G17" s="113">
        <v>0</v>
      </c>
      <c r="H17" s="113">
        <v>0</v>
      </c>
      <c r="I17" s="113">
        <v>0</v>
      </c>
      <c r="J17" s="113">
        <v>0</v>
      </c>
      <c r="K17" s="113">
        <v>0</v>
      </c>
      <c r="L17" s="113">
        <v>0</v>
      </c>
      <c r="M17" s="113">
        <v>0</v>
      </c>
      <c r="N17" s="113">
        <v>0</v>
      </c>
      <c r="O17" s="113">
        <v>0</v>
      </c>
      <c r="P17" s="113">
        <v>0</v>
      </c>
      <c r="Q17" s="113">
        <v>0</v>
      </c>
      <c r="R17" s="113">
        <v>0</v>
      </c>
      <c r="S17" s="114" t="str">
        <f t="shared" si="0"/>
        <v>0과목 신청</v>
      </c>
      <c r="T17" s="115">
        <v>0</v>
      </c>
      <c r="U17" s="115">
        <v>0</v>
      </c>
      <c r="V17" s="115">
        <v>0</v>
      </c>
      <c r="W17" s="115">
        <v>0</v>
      </c>
      <c r="X17" s="115">
        <v>0</v>
      </c>
      <c r="Y17" s="115">
        <v>0</v>
      </c>
      <c r="Z17" s="110" t="str">
        <f t="shared" si="1"/>
        <v>0과목 신청</v>
      </c>
      <c r="AA17" s="116">
        <v>0</v>
      </c>
      <c r="AB17" s="116">
        <v>0</v>
      </c>
      <c r="AC17" s="111" t="str">
        <f t="shared" si="2"/>
        <v>0과목 신청</v>
      </c>
      <c r="AD17" s="117">
        <v>0</v>
      </c>
      <c r="AE17" s="117">
        <v>0</v>
      </c>
      <c r="AF17" s="117">
        <v>0</v>
      </c>
      <c r="AG17" s="117">
        <v>0</v>
      </c>
      <c r="AH17" s="117">
        <v>0</v>
      </c>
      <c r="AI17" s="117">
        <v>0</v>
      </c>
      <c r="AJ17" s="117">
        <v>0</v>
      </c>
      <c r="AK17" s="117">
        <v>0</v>
      </c>
      <c r="AL17" s="112" t="str">
        <f t="shared" si="3"/>
        <v>0과목 신청</v>
      </c>
    </row>
    <row r="18" spans="3:38" x14ac:dyDescent="0.45">
      <c r="C18" s="123">
        <f t="array" ref="C18">IFERROR(INDEX(명렬표!$B$4:$B$248, SMALL(IF(ISNUMBER(SEARCH($B$2,명렬표!$D$4:$D$248)),MATCH(ROW(명렬표!$D$4:$D$248), ROW(명렬표!$D$4:$D$248)), ""), ROWS($B$1:B13)), COLUMNS($B$1:B13)),"")</f>
        <v>20513</v>
      </c>
      <c r="D18" s="123">
        <f>IFERROR(INDEX(명렬표!$C$4:$C$248,MATCH(과목선택지!C18,명렬표!$B$4:$B$248,0)),"")</f>
        <v>0</v>
      </c>
      <c r="E18" s="113">
        <v>0</v>
      </c>
      <c r="F18" s="113">
        <v>0</v>
      </c>
      <c r="G18" s="113">
        <v>0</v>
      </c>
      <c r="H18" s="113">
        <v>0</v>
      </c>
      <c r="I18" s="113">
        <v>0</v>
      </c>
      <c r="J18" s="113">
        <v>0</v>
      </c>
      <c r="K18" s="113">
        <v>0</v>
      </c>
      <c r="L18" s="113">
        <v>0</v>
      </c>
      <c r="M18" s="113">
        <v>0</v>
      </c>
      <c r="N18" s="113">
        <v>0</v>
      </c>
      <c r="O18" s="113">
        <v>0</v>
      </c>
      <c r="P18" s="113">
        <v>0</v>
      </c>
      <c r="Q18" s="113">
        <v>0</v>
      </c>
      <c r="R18" s="113">
        <v>0</v>
      </c>
      <c r="S18" s="114" t="str">
        <f t="shared" si="0"/>
        <v>0과목 신청</v>
      </c>
      <c r="T18" s="115">
        <v>0</v>
      </c>
      <c r="U18" s="115">
        <v>0</v>
      </c>
      <c r="V18" s="115">
        <v>0</v>
      </c>
      <c r="W18" s="115">
        <v>0</v>
      </c>
      <c r="X18" s="115">
        <v>0</v>
      </c>
      <c r="Y18" s="115">
        <v>0</v>
      </c>
      <c r="Z18" s="110" t="str">
        <f t="shared" si="1"/>
        <v>0과목 신청</v>
      </c>
      <c r="AA18" s="116">
        <v>0</v>
      </c>
      <c r="AB18" s="116">
        <v>0</v>
      </c>
      <c r="AC18" s="111" t="str">
        <f t="shared" si="2"/>
        <v>0과목 신청</v>
      </c>
      <c r="AD18" s="117">
        <v>0</v>
      </c>
      <c r="AE18" s="117">
        <v>0</v>
      </c>
      <c r="AF18" s="117">
        <v>0</v>
      </c>
      <c r="AG18" s="117">
        <v>0</v>
      </c>
      <c r="AH18" s="117">
        <v>0</v>
      </c>
      <c r="AI18" s="117">
        <v>0</v>
      </c>
      <c r="AJ18" s="117">
        <v>0</v>
      </c>
      <c r="AK18" s="117">
        <v>0</v>
      </c>
      <c r="AL18" s="112" t="str">
        <f t="shared" si="3"/>
        <v>0과목 신청</v>
      </c>
    </row>
    <row r="19" spans="3:38" x14ac:dyDescent="0.45">
      <c r="C19" s="123">
        <f t="array" ref="C19">IFERROR(INDEX(명렬표!$B$4:$B$248, SMALL(IF(ISNUMBER(SEARCH($B$2,명렬표!$D$4:$D$248)),MATCH(ROW(명렬표!$D$4:$D$248), ROW(명렬표!$D$4:$D$248)), ""), ROWS($B$1:B14)), COLUMNS($B$1:B14)),"")</f>
        <v>20514</v>
      </c>
      <c r="D19" s="123">
        <f>IFERROR(INDEX(명렬표!$C$4:$C$248,MATCH(과목선택지!C19,명렬표!$B$4:$B$248,0)),"")</f>
        <v>0</v>
      </c>
      <c r="E19" s="113">
        <v>0</v>
      </c>
      <c r="F19" s="113">
        <v>0</v>
      </c>
      <c r="G19" s="113">
        <v>0</v>
      </c>
      <c r="H19" s="113">
        <v>0</v>
      </c>
      <c r="I19" s="113">
        <v>0</v>
      </c>
      <c r="J19" s="113">
        <v>0</v>
      </c>
      <c r="K19" s="113">
        <v>0</v>
      </c>
      <c r="L19" s="113">
        <v>0</v>
      </c>
      <c r="M19" s="113">
        <v>0</v>
      </c>
      <c r="N19" s="113">
        <v>0</v>
      </c>
      <c r="O19" s="113">
        <v>0</v>
      </c>
      <c r="P19" s="113">
        <v>0</v>
      </c>
      <c r="Q19" s="113">
        <v>0</v>
      </c>
      <c r="R19" s="113">
        <v>0</v>
      </c>
      <c r="S19" s="114" t="str">
        <f t="shared" si="0"/>
        <v>0과목 신청</v>
      </c>
      <c r="T19" s="115">
        <v>0</v>
      </c>
      <c r="U19" s="115">
        <v>0</v>
      </c>
      <c r="V19" s="115">
        <v>0</v>
      </c>
      <c r="W19" s="115">
        <v>0</v>
      </c>
      <c r="X19" s="115">
        <v>0</v>
      </c>
      <c r="Y19" s="115">
        <v>0</v>
      </c>
      <c r="Z19" s="110" t="str">
        <f t="shared" si="1"/>
        <v>0과목 신청</v>
      </c>
      <c r="AA19" s="116">
        <v>0</v>
      </c>
      <c r="AB19" s="116">
        <v>0</v>
      </c>
      <c r="AC19" s="111" t="str">
        <f t="shared" si="2"/>
        <v>0과목 신청</v>
      </c>
      <c r="AD19" s="117">
        <v>0</v>
      </c>
      <c r="AE19" s="117">
        <v>0</v>
      </c>
      <c r="AF19" s="117">
        <v>0</v>
      </c>
      <c r="AG19" s="117">
        <v>0</v>
      </c>
      <c r="AH19" s="117">
        <v>0</v>
      </c>
      <c r="AI19" s="117">
        <v>0</v>
      </c>
      <c r="AJ19" s="117">
        <v>0</v>
      </c>
      <c r="AK19" s="117">
        <v>0</v>
      </c>
      <c r="AL19" s="112" t="str">
        <f t="shared" si="3"/>
        <v>0과목 신청</v>
      </c>
    </row>
    <row r="20" spans="3:38" x14ac:dyDescent="0.45">
      <c r="C20" s="123">
        <f t="array" ref="C20">IFERROR(INDEX(명렬표!$B$4:$B$248, SMALL(IF(ISNUMBER(SEARCH($B$2,명렬표!$D$4:$D$248)),MATCH(ROW(명렬표!$D$4:$D$248), ROW(명렬표!$D$4:$D$248)), ""), ROWS($B$1:B15)), COLUMNS($B$1:B15)),"")</f>
        <v>20515</v>
      </c>
      <c r="D20" s="123">
        <f>IFERROR(INDEX(명렬표!$C$4:$C$248,MATCH(과목선택지!C20,명렬표!$B$4:$B$248,0)),"")</f>
        <v>0</v>
      </c>
      <c r="E20" s="113">
        <v>0</v>
      </c>
      <c r="F20" s="113">
        <v>0</v>
      </c>
      <c r="G20" s="113">
        <v>0</v>
      </c>
      <c r="H20" s="113">
        <v>0</v>
      </c>
      <c r="I20" s="113">
        <v>0</v>
      </c>
      <c r="J20" s="113">
        <v>0</v>
      </c>
      <c r="K20" s="113">
        <v>0</v>
      </c>
      <c r="L20" s="113">
        <v>0</v>
      </c>
      <c r="M20" s="113">
        <v>0</v>
      </c>
      <c r="N20" s="113">
        <v>0</v>
      </c>
      <c r="O20" s="113">
        <v>0</v>
      </c>
      <c r="P20" s="113">
        <v>0</v>
      </c>
      <c r="Q20" s="113">
        <v>0</v>
      </c>
      <c r="R20" s="113">
        <v>0</v>
      </c>
      <c r="S20" s="114" t="str">
        <f t="shared" si="0"/>
        <v>0과목 신청</v>
      </c>
      <c r="T20" s="115">
        <v>0</v>
      </c>
      <c r="U20" s="115">
        <v>0</v>
      </c>
      <c r="V20" s="115">
        <v>0</v>
      </c>
      <c r="W20" s="115">
        <v>0</v>
      </c>
      <c r="X20" s="115">
        <v>0</v>
      </c>
      <c r="Y20" s="115">
        <v>0</v>
      </c>
      <c r="Z20" s="110" t="str">
        <f t="shared" si="1"/>
        <v>0과목 신청</v>
      </c>
      <c r="AA20" s="116">
        <v>0</v>
      </c>
      <c r="AB20" s="116">
        <v>0</v>
      </c>
      <c r="AC20" s="111" t="str">
        <f t="shared" si="2"/>
        <v>0과목 신청</v>
      </c>
      <c r="AD20" s="117">
        <v>0</v>
      </c>
      <c r="AE20" s="117">
        <v>0</v>
      </c>
      <c r="AF20" s="117">
        <v>0</v>
      </c>
      <c r="AG20" s="117">
        <v>0</v>
      </c>
      <c r="AH20" s="117">
        <v>0</v>
      </c>
      <c r="AI20" s="117">
        <v>0</v>
      </c>
      <c r="AJ20" s="117">
        <v>0</v>
      </c>
      <c r="AK20" s="117">
        <v>0</v>
      </c>
      <c r="AL20" s="112" t="str">
        <f t="shared" si="3"/>
        <v>0과목 신청</v>
      </c>
    </row>
    <row r="21" spans="3:38" x14ac:dyDescent="0.45">
      <c r="C21" s="123">
        <f t="array" ref="C21">IFERROR(INDEX(명렬표!$B$4:$B$248, SMALL(IF(ISNUMBER(SEARCH($B$2,명렬표!$D$4:$D$248)),MATCH(ROW(명렬표!$D$4:$D$248), ROW(명렬표!$D$4:$D$248)), ""), ROWS($B$1:B16)), COLUMNS($B$1:B16)),"")</f>
        <v>20516</v>
      </c>
      <c r="D21" s="123">
        <f>IFERROR(INDEX(명렬표!$C$4:$C$248,MATCH(과목선택지!C21,명렬표!$B$4:$B$248,0)),"")</f>
        <v>0</v>
      </c>
      <c r="E21" s="113">
        <v>0</v>
      </c>
      <c r="F21" s="113">
        <v>0</v>
      </c>
      <c r="G21" s="113">
        <v>0</v>
      </c>
      <c r="H21" s="113">
        <v>0</v>
      </c>
      <c r="I21" s="113">
        <v>0</v>
      </c>
      <c r="J21" s="113">
        <v>0</v>
      </c>
      <c r="K21" s="113">
        <v>0</v>
      </c>
      <c r="L21" s="113">
        <v>0</v>
      </c>
      <c r="M21" s="113">
        <v>0</v>
      </c>
      <c r="N21" s="113">
        <v>0</v>
      </c>
      <c r="O21" s="113">
        <v>0</v>
      </c>
      <c r="P21" s="113">
        <v>0</v>
      </c>
      <c r="Q21" s="113">
        <v>0</v>
      </c>
      <c r="R21" s="113">
        <v>0</v>
      </c>
      <c r="S21" s="114" t="str">
        <f t="shared" si="0"/>
        <v>0과목 신청</v>
      </c>
      <c r="T21" s="115">
        <v>0</v>
      </c>
      <c r="U21" s="115">
        <v>0</v>
      </c>
      <c r="V21" s="115">
        <v>0</v>
      </c>
      <c r="W21" s="115">
        <v>0</v>
      </c>
      <c r="X21" s="115">
        <v>0</v>
      </c>
      <c r="Y21" s="115">
        <v>0</v>
      </c>
      <c r="Z21" s="110" t="str">
        <f t="shared" si="1"/>
        <v>0과목 신청</v>
      </c>
      <c r="AA21" s="116">
        <v>0</v>
      </c>
      <c r="AB21" s="116">
        <v>0</v>
      </c>
      <c r="AC21" s="111" t="str">
        <f t="shared" si="2"/>
        <v>0과목 신청</v>
      </c>
      <c r="AD21" s="117">
        <v>0</v>
      </c>
      <c r="AE21" s="117">
        <v>0</v>
      </c>
      <c r="AF21" s="117">
        <v>0</v>
      </c>
      <c r="AG21" s="117">
        <v>0</v>
      </c>
      <c r="AH21" s="117">
        <v>0</v>
      </c>
      <c r="AI21" s="117">
        <v>0</v>
      </c>
      <c r="AJ21" s="117">
        <v>0</v>
      </c>
      <c r="AK21" s="117">
        <v>0</v>
      </c>
      <c r="AL21" s="112" t="str">
        <f t="shared" si="3"/>
        <v>0과목 신청</v>
      </c>
    </row>
    <row r="22" spans="3:38" x14ac:dyDescent="0.45">
      <c r="C22" s="123">
        <f t="array" ref="C22">IFERROR(INDEX(명렬표!$B$4:$B$248, SMALL(IF(ISNUMBER(SEARCH($B$2,명렬표!$D$4:$D$248)),MATCH(ROW(명렬표!$D$4:$D$248), ROW(명렬표!$D$4:$D$248)), ""), ROWS($B$1:B17)), COLUMNS($B$1:B17)),"")</f>
        <v>20517</v>
      </c>
      <c r="D22" s="123">
        <f>IFERROR(INDEX(명렬표!$C$4:$C$248,MATCH(과목선택지!C22,명렬표!$B$4:$B$248,0)),"")</f>
        <v>0</v>
      </c>
      <c r="E22" s="113">
        <v>0</v>
      </c>
      <c r="F22" s="113">
        <v>0</v>
      </c>
      <c r="G22" s="113">
        <v>0</v>
      </c>
      <c r="H22" s="113">
        <v>0</v>
      </c>
      <c r="I22" s="113">
        <v>0</v>
      </c>
      <c r="J22" s="113">
        <v>0</v>
      </c>
      <c r="K22" s="113">
        <v>0</v>
      </c>
      <c r="L22" s="113">
        <v>0</v>
      </c>
      <c r="M22" s="113">
        <v>0</v>
      </c>
      <c r="N22" s="113">
        <v>0</v>
      </c>
      <c r="O22" s="113">
        <v>0</v>
      </c>
      <c r="P22" s="113">
        <v>0</v>
      </c>
      <c r="Q22" s="113">
        <v>0</v>
      </c>
      <c r="R22" s="113">
        <v>0</v>
      </c>
      <c r="S22" s="114" t="str">
        <f t="shared" si="0"/>
        <v>0과목 신청</v>
      </c>
      <c r="T22" s="115">
        <v>0</v>
      </c>
      <c r="U22" s="115">
        <v>0</v>
      </c>
      <c r="V22" s="115">
        <v>0</v>
      </c>
      <c r="W22" s="115">
        <v>0</v>
      </c>
      <c r="X22" s="115">
        <v>0</v>
      </c>
      <c r="Y22" s="115">
        <v>0</v>
      </c>
      <c r="Z22" s="110" t="str">
        <f t="shared" si="1"/>
        <v>0과목 신청</v>
      </c>
      <c r="AA22" s="116">
        <v>0</v>
      </c>
      <c r="AB22" s="116">
        <v>0</v>
      </c>
      <c r="AC22" s="111" t="str">
        <f t="shared" si="2"/>
        <v>0과목 신청</v>
      </c>
      <c r="AD22" s="117">
        <v>0</v>
      </c>
      <c r="AE22" s="117">
        <v>0</v>
      </c>
      <c r="AF22" s="117">
        <v>0</v>
      </c>
      <c r="AG22" s="117">
        <v>0</v>
      </c>
      <c r="AH22" s="117">
        <v>0</v>
      </c>
      <c r="AI22" s="117">
        <v>0</v>
      </c>
      <c r="AJ22" s="117">
        <v>0</v>
      </c>
      <c r="AK22" s="117">
        <v>0</v>
      </c>
      <c r="AL22" s="112" t="str">
        <f t="shared" si="3"/>
        <v>0과목 신청</v>
      </c>
    </row>
    <row r="23" spans="3:38" x14ac:dyDescent="0.45">
      <c r="C23" s="123">
        <f t="array" ref="C23">IFERROR(INDEX(명렬표!$B$4:$B$248, SMALL(IF(ISNUMBER(SEARCH($B$2,명렬표!$D$4:$D$248)),MATCH(ROW(명렬표!$D$4:$D$248), ROW(명렬표!$D$4:$D$248)), ""), ROWS($B$1:B18)), COLUMNS($B$1:B18)),"")</f>
        <v>20518</v>
      </c>
      <c r="D23" s="123">
        <f>IFERROR(INDEX(명렬표!$C$4:$C$248,MATCH(과목선택지!C23,명렬표!$B$4:$B$248,0)),"")</f>
        <v>0</v>
      </c>
      <c r="E23" s="113">
        <v>0</v>
      </c>
      <c r="F23" s="113">
        <v>0</v>
      </c>
      <c r="G23" s="113">
        <v>0</v>
      </c>
      <c r="H23" s="113">
        <v>0</v>
      </c>
      <c r="I23" s="113">
        <v>0</v>
      </c>
      <c r="J23" s="113">
        <v>0</v>
      </c>
      <c r="K23" s="113">
        <v>0</v>
      </c>
      <c r="L23" s="113">
        <v>0</v>
      </c>
      <c r="M23" s="113">
        <v>0</v>
      </c>
      <c r="N23" s="113">
        <v>0</v>
      </c>
      <c r="O23" s="113">
        <v>0</v>
      </c>
      <c r="P23" s="113">
        <v>0</v>
      </c>
      <c r="Q23" s="113">
        <v>0</v>
      </c>
      <c r="R23" s="113">
        <v>0</v>
      </c>
      <c r="S23" s="114" t="str">
        <f t="shared" si="0"/>
        <v>0과목 신청</v>
      </c>
      <c r="T23" s="115">
        <v>0</v>
      </c>
      <c r="U23" s="115">
        <v>0</v>
      </c>
      <c r="V23" s="115">
        <v>0</v>
      </c>
      <c r="W23" s="115">
        <v>0</v>
      </c>
      <c r="X23" s="115">
        <v>0</v>
      </c>
      <c r="Y23" s="115">
        <v>0</v>
      </c>
      <c r="Z23" s="110" t="str">
        <f t="shared" si="1"/>
        <v>0과목 신청</v>
      </c>
      <c r="AA23" s="116">
        <v>0</v>
      </c>
      <c r="AB23" s="116">
        <v>0</v>
      </c>
      <c r="AC23" s="111" t="str">
        <f t="shared" si="2"/>
        <v>0과목 신청</v>
      </c>
      <c r="AD23" s="117">
        <v>0</v>
      </c>
      <c r="AE23" s="117">
        <v>0</v>
      </c>
      <c r="AF23" s="117">
        <v>0</v>
      </c>
      <c r="AG23" s="117">
        <v>0</v>
      </c>
      <c r="AH23" s="117">
        <v>0</v>
      </c>
      <c r="AI23" s="117">
        <v>0</v>
      </c>
      <c r="AJ23" s="117">
        <v>0</v>
      </c>
      <c r="AK23" s="117">
        <v>0</v>
      </c>
      <c r="AL23" s="112" t="str">
        <f t="shared" si="3"/>
        <v>0과목 신청</v>
      </c>
    </row>
    <row r="24" spans="3:38" x14ac:dyDescent="0.45">
      <c r="C24" s="123">
        <f t="array" ref="C24">IFERROR(INDEX(명렬표!$B$4:$B$248, SMALL(IF(ISNUMBER(SEARCH($B$2,명렬표!$D$4:$D$248)),MATCH(ROW(명렬표!$D$4:$D$248), ROW(명렬표!$D$4:$D$248)), ""), ROWS($B$1:B19)), COLUMNS($B$1:B19)),"")</f>
        <v>20519</v>
      </c>
      <c r="D24" s="123">
        <f>IFERROR(INDEX(명렬표!$C$4:$C$248,MATCH(과목선택지!C24,명렬표!$B$4:$B$248,0)),"")</f>
        <v>0</v>
      </c>
      <c r="E24" s="113">
        <v>0</v>
      </c>
      <c r="F24" s="113">
        <v>0</v>
      </c>
      <c r="G24" s="113">
        <v>0</v>
      </c>
      <c r="H24" s="113">
        <v>0</v>
      </c>
      <c r="I24" s="113">
        <v>0</v>
      </c>
      <c r="J24" s="113">
        <v>0</v>
      </c>
      <c r="K24" s="113">
        <v>0</v>
      </c>
      <c r="L24" s="113">
        <v>0</v>
      </c>
      <c r="M24" s="113">
        <v>0</v>
      </c>
      <c r="N24" s="113">
        <v>0</v>
      </c>
      <c r="O24" s="113">
        <v>0</v>
      </c>
      <c r="P24" s="113">
        <v>0</v>
      </c>
      <c r="Q24" s="113">
        <v>0</v>
      </c>
      <c r="R24" s="113">
        <v>0</v>
      </c>
      <c r="S24" s="114" t="str">
        <f t="shared" si="0"/>
        <v>0과목 신청</v>
      </c>
      <c r="T24" s="115">
        <v>0</v>
      </c>
      <c r="U24" s="115">
        <v>0</v>
      </c>
      <c r="V24" s="115">
        <v>0</v>
      </c>
      <c r="W24" s="115">
        <v>0</v>
      </c>
      <c r="X24" s="115">
        <v>0</v>
      </c>
      <c r="Y24" s="115">
        <v>0</v>
      </c>
      <c r="Z24" s="110" t="str">
        <f t="shared" si="1"/>
        <v>0과목 신청</v>
      </c>
      <c r="AA24" s="116">
        <v>0</v>
      </c>
      <c r="AB24" s="116">
        <v>0</v>
      </c>
      <c r="AC24" s="111" t="str">
        <f t="shared" si="2"/>
        <v>0과목 신청</v>
      </c>
      <c r="AD24" s="117">
        <v>0</v>
      </c>
      <c r="AE24" s="117">
        <v>0</v>
      </c>
      <c r="AF24" s="117">
        <v>0</v>
      </c>
      <c r="AG24" s="117">
        <v>0</v>
      </c>
      <c r="AH24" s="117">
        <v>0</v>
      </c>
      <c r="AI24" s="117">
        <v>0</v>
      </c>
      <c r="AJ24" s="117">
        <v>0</v>
      </c>
      <c r="AK24" s="117">
        <v>0</v>
      </c>
      <c r="AL24" s="112" t="str">
        <f t="shared" si="3"/>
        <v>0과목 신청</v>
      </c>
    </row>
    <row r="25" spans="3:38" x14ac:dyDescent="0.45">
      <c r="C25" s="123">
        <f t="array" ref="C25">IFERROR(INDEX(명렬표!$B$4:$B$248, SMALL(IF(ISNUMBER(SEARCH($B$2,명렬표!$D$4:$D$248)),MATCH(ROW(명렬표!$D$4:$D$248), ROW(명렬표!$D$4:$D$248)), ""), ROWS($B$1:B20)), COLUMNS($B$1:B20)),"")</f>
        <v>20520</v>
      </c>
      <c r="D25" s="123">
        <f>IFERROR(INDEX(명렬표!$C$4:$C$248,MATCH(과목선택지!C25,명렬표!$B$4:$B$248,0)),"")</f>
        <v>0</v>
      </c>
      <c r="E25" s="113">
        <v>0</v>
      </c>
      <c r="F25" s="113">
        <v>0</v>
      </c>
      <c r="G25" s="113">
        <v>0</v>
      </c>
      <c r="H25" s="113">
        <v>0</v>
      </c>
      <c r="I25" s="113">
        <v>0</v>
      </c>
      <c r="J25" s="113">
        <v>0</v>
      </c>
      <c r="K25" s="113">
        <v>0</v>
      </c>
      <c r="L25" s="113">
        <v>0</v>
      </c>
      <c r="M25" s="113">
        <v>0</v>
      </c>
      <c r="N25" s="113">
        <v>0</v>
      </c>
      <c r="O25" s="113">
        <v>0</v>
      </c>
      <c r="P25" s="113">
        <v>0</v>
      </c>
      <c r="Q25" s="113">
        <v>0</v>
      </c>
      <c r="R25" s="113">
        <v>0</v>
      </c>
      <c r="S25" s="114" t="str">
        <f t="shared" si="0"/>
        <v>0과목 신청</v>
      </c>
      <c r="T25" s="115">
        <v>0</v>
      </c>
      <c r="U25" s="115">
        <v>0</v>
      </c>
      <c r="V25" s="115">
        <v>0</v>
      </c>
      <c r="W25" s="115">
        <v>0</v>
      </c>
      <c r="X25" s="115">
        <v>0</v>
      </c>
      <c r="Y25" s="115">
        <v>0</v>
      </c>
      <c r="Z25" s="110" t="str">
        <f t="shared" si="1"/>
        <v>0과목 신청</v>
      </c>
      <c r="AA25" s="116">
        <v>0</v>
      </c>
      <c r="AB25" s="116">
        <v>0</v>
      </c>
      <c r="AC25" s="111" t="str">
        <f t="shared" si="2"/>
        <v>0과목 신청</v>
      </c>
      <c r="AD25" s="117">
        <v>0</v>
      </c>
      <c r="AE25" s="117">
        <v>0</v>
      </c>
      <c r="AF25" s="117">
        <v>0</v>
      </c>
      <c r="AG25" s="117">
        <v>0</v>
      </c>
      <c r="AH25" s="117">
        <v>0</v>
      </c>
      <c r="AI25" s="117">
        <v>0</v>
      </c>
      <c r="AJ25" s="117">
        <v>0</v>
      </c>
      <c r="AK25" s="117">
        <v>0</v>
      </c>
      <c r="AL25" s="112" t="str">
        <f t="shared" si="3"/>
        <v>0과목 신청</v>
      </c>
    </row>
    <row r="26" spans="3:38" x14ac:dyDescent="0.45">
      <c r="C26" s="123">
        <f t="array" ref="C26">IFERROR(INDEX(명렬표!$B$4:$B$248, SMALL(IF(ISNUMBER(SEARCH($B$2,명렬표!$D$4:$D$248)),MATCH(ROW(명렬표!$D$4:$D$248), ROW(명렬표!$D$4:$D$248)), ""), ROWS($B$1:B21)), COLUMNS($B$1:B21)),"")</f>
        <v>20521</v>
      </c>
      <c r="D26" s="123">
        <f>IFERROR(INDEX(명렬표!$C$4:$C$248,MATCH(과목선택지!C26,명렬표!$B$4:$B$248,0)),"")</f>
        <v>0</v>
      </c>
      <c r="E26" s="113">
        <v>0</v>
      </c>
      <c r="F26" s="113">
        <v>0</v>
      </c>
      <c r="G26" s="113">
        <v>0</v>
      </c>
      <c r="H26" s="113">
        <v>0</v>
      </c>
      <c r="I26" s="113">
        <v>0</v>
      </c>
      <c r="J26" s="113">
        <v>0</v>
      </c>
      <c r="K26" s="113">
        <v>0</v>
      </c>
      <c r="L26" s="113">
        <v>0</v>
      </c>
      <c r="M26" s="113">
        <v>0</v>
      </c>
      <c r="N26" s="113">
        <v>0</v>
      </c>
      <c r="O26" s="113">
        <v>0</v>
      </c>
      <c r="P26" s="113">
        <v>0</v>
      </c>
      <c r="Q26" s="113">
        <v>0</v>
      </c>
      <c r="R26" s="113">
        <v>0</v>
      </c>
      <c r="S26" s="114" t="str">
        <f t="shared" si="0"/>
        <v>0과목 신청</v>
      </c>
      <c r="T26" s="115">
        <v>0</v>
      </c>
      <c r="U26" s="115">
        <v>0</v>
      </c>
      <c r="V26" s="115">
        <v>0</v>
      </c>
      <c r="W26" s="115">
        <v>0</v>
      </c>
      <c r="X26" s="115">
        <v>0</v>
      </c>
      <c r="Y26" s="115">
        <v>0</v>
      </c>
      <c r="Z26" s="110" t="str">
        <f t="shared" si="1"/>
        <v>0과목 신청</v>
      </c>
      <c r="AA26" s="116">
        <v>0</v>
      </c>
      <c r="AB26" s="116">
        <v>0</v>
      </c>
      <c r="AC26" s="111" t="str">
        <f t="shared" si="2"/>
        <v>0과목 신청</v>
      </c>
      <c r="AD26" s="117">
        <v>0</v>
      </c>
      <c r="AE26" s="117">
        <v>0</v>
      </c>
      <c r="AF26" s="117">
        <v>0</v>
      </c>
      <c r="AG26" s="117">
        <v>0</v>
      </c>
      <c r="AH26" s="117">
        <v>0</v>
      </c>
      <c r="AI26" s="117">
        <v>0</v>
      </c>
      <c r="AJ26" s="117">
        <v>0</v>
      </c>
      <c r="AK26" s="117">
        <v>0</v>
      </c>
      <c r="AL26" s="112" t="str">
        <f t="shared" si="3"/>
        <v>0과목 신청</v>
      </c>
    </row>
    <row r="27" spans="3:38" x14ac:dyDescent="0.45">
      <c r="C27" s="123">
        <f t="array" ref="C27">IFERROR(INDEX(명렬표!$B$4:$B$248, SMALL(IF(ISNUMBER(SEARCH($B$2,명렬표!$D$4:$D$248)),MATCH(ROW(명렬표!$D$4:$D$248), ROW(명렬표!$D$4:$D$248)), ""), ROWS($B$1:B22)), COLUMNS($B$1:B22)),"")</f>
        <v>20522</v>
      </c>
      <c r="D27" s="123">
        <f>IFERROR(INDEX(명렬표!$C$4:$C$248,MATCH(과목선택지!C27,명렬표!$B$4:$B$248,0)),"")</f>
        <v>0</v>
      </c>
      <c r="E27" s="113">
        <v>0</v>
      </c>
      <c r="F27" s="113">
        <v>0</v>
      </c>
      <c r="G27" s="113">
        <v>0</v>
      </c>
      <c r="H27" s="113">
        <v>0</v>
      </c>
      <c r="I27" s="113">
        <v>0</v>
      </c>
      <c r="J27" s="113">
        <v>0</v>
      </c>
      <c r="K27" s="113">
        <v>0</v>
      </c>
      <c r="L27" s="113">
        <v>0</v>
      </c>
      <c r="M27" s="113">
        <v>0</v>
      </c>
      <c r="N27" s="113">
        <v>0</v>
      </c>
      <c r="O27" s="113">
        <v>0</v>
      </c>
      <c r="P27" s="113">
        <v>0</v>
      </c>
      <c r="Q27" s="113">
        <v>0</v>
      </c>
      <c r="R27" s="113">
        <v>0</v>
      </c>
      <c r="S27" s="114" t="str">
        <f t="shared" si="0"/>
        <v>0과목 신청</v>
      </c>
      <c r="T27" s="115">
        <v>0</v>
      </c>
      <c r="U27" s="115">
        <v>0</v>
      </c>
      <c r="V27" s="115">
        <v>0</v>
      </c>
      <c r="W27" s="115">
        <v>0</v>
      </c>
      <c r="X27" s="115">
        <v>0</v>
      </c>
      <c r="Y27" s="115">
        <v>0</v>
      </c>
      <c r="Z27" s="110" t="str">
        <f t="shared" si="1"/>
        <v>0과목 신청</v>
      </c>
      <c r="AA27" s="116">
        <v>0</v>
      </c>
      <c r="AB27" s="116">
        <v>0</v>
      </c>
      <c r="AC27" s="111" t="str">
        <f t="shared" si="2"/>
        <v>0과목 신청</v>
      </c>
      <c r="AD27" s="117">
        <v>0</v>
      </c>
      <c r="AE27" s="117">
        <v>0</v>
      </c>
      <c r="AF27" s="117">
        <v>0</v>
      </c>
      <c r="AG27" s="117">
        <v>0</v>
      </c>
      <c r="AH27" s="117">
        <v>0</v>
      </c>
      <c r="AI27" s="117">
        <v>0</v>
      </c>
      <c r="AJ27" s="117">
        <v>0</v>
      </c>
      <c r="AK27" s="117">
        <v>0</v>
      </c>
      <c r="AL27" s="112" t="str">
        <f t="shared" si="3"/>
        <v>0과목 신청</v>
      </c>
    </row>
    <row r="28" spans="3:38" x14ac:dyDescent="0.45">
      <c r="C28" s="123">
        <f t="array" ref="C28">IFERROR(INDEX(명렬표!$B$4:$B$248, SMALL(IF(ISNUMBER(SEARCH($B$2,명렬표!$D$4:$D$248)),MATCH(ROW(명렬표!$D$4:$D$248), ROW(명렬표!$D$4:$D$248)), ""), ROWS($B$1:B23)), COLUMNS($B$1:B23)),"")</f>
        <v>20523</v>
      </c>
      <c r="D28" s="123">
        <f>IFERROR(INDEX(명렬표!$C$4:$C$248,MATCH(과목선택지!C28,명렬표!$B$4:$B$248,0)),"")</f>
        <v>0</v>
      </c>
      <c r="E28" s="113">
        <v>0</v>
      </c>
      <c r="F28" s="113">
        <v>0</v>
      </c>
      <c r="G28" s="113">
        <v>0</v>
      </c>
      <c r="H28" s="113">
        <v>0</v>
      </c>
      <c r="I28" s="113">
        <v>0</v>
      </c>
      <c r="J28" s="113">
        <v>0</v>
      </c>
      <c r="K28" s="113">
        <v>0</v>
      </c>
      <c r="L28" s="113">
        <v>0</v>
      </c>
      <c r="M28" s="113">
        <v>0</v>
      </c>
      <c r="N28" s="113">
        <v>0</v>
      </c>
      <c r="O28" s="113">
        <v>0</v>
      </c>
      <c r="P28" s="113">
        <v>0</v>
      </c>
      <c r="Q28" s="113">
        <v>0</v>
      </c>
      <c r="R28" s="113">
        <v>0</v>
      </c>
      <c r="S28" s="114" t="str">
        <f t="shared" si="0"/>
        <v>0과목 신청</v>
      </c>
      <c r="T28" s="115">
        <v>0</v>
      </c>
      <c r="U28" s="115">
        <v>0</v>
      </c>
      <c r="V28" s="115">
        <v>0</v>
      </c>
      <c r="W28" s="115">
        <v>0</v>
      </c>
      <c r="X28" s="115">
        <v>0</v>
      </c>
      <c r="Y28" s="115">
        <v>0</v>
      </c>
      <c r="Z28" s="110" t="str">
        <f t="shared" si="1"/>
        <v>0과목 신청</v>
      </c>
      <c r="AA28" s="116">
        <v>0</v>
      </c>
      <c r="AB28" s="116">
        <v>0</v>
      </c>
      <c r="AC28" s="111" t="str">
        <f t="shared" si="2"/>
        <v>0과목 신청</v>
      </c>
      <c r="AD28" s="117">
        <v>0</v>
      </c>
      <c r="AE28" s="117">
        <v>0</v>
      </c>
      <c r="AF28" s="117">
        <v>0</v>
      </c>
      <c r="AG28" s="117">
        <v>0</v>
      </c>
      <c r="AH28" s="117">
        <v>0</v>
      </c>
      <c r="AI28" s="117">
        <v>0</v>
      </c>
      <c r="AJ28" s="117">
        <v>0</v>
      </c>
      <c r="AK28" s="117">
        <v>0</v>
      </c>
      <c r="AL28" s="112" t="str">
        <f t="shared" si="3"/>
        <v>0과목 신청</v>
      </c>
    </row>
    <row r="29" spans="3:38" x14ac:dyDescent="0.45">
      <c r="C29" s="123">
        <f t="array" ref="C29">IFERROR(INDEX(명렬표!$B$4:$B$248, SMALL(IF(ISNUMBER(SEARCH($B$2,명렬표!$D$4:$D$248)),MATCH(ROW(명렬표!$D$4:$D$248), ROW(명렬표!$D$4:$D$248)), ""), ROWS($B$1:B24)), COLUMNS($B$1:B24)),"")</f>
        <v>20524</v>
      </c>
      <c r="D29" s="123">
        <f>IFERROR(INDEX(명렬표!$C$4:$C$248,MATCH(과목선택지!C29,명렬표!$B$4:$B$248,0)),"")</f>
        <v>0</v>
      </c>
      <c r="E29" s="113">
        <v>0</v>
      </c>
      <c r="F29" s="113">
        <v>0</v>
      </c>
      <c r="G29" s="113">
        <v>0</v>
      </c>
      <c r="H29" s="113">
        <v>0</v>
      </c>
      <c r="I29" s="113">
        <v>0</v>
      </c>
      <c r="J29" s="113">
        <v>0</v>
      </c>
      <c r="K29" s="113">
        <v>0</v>
      </c>
      <c r="L29" s="113">
        <v>0</v>
      </c>
      <c r="M29" s="113">
        <v>0</v>
      </c>
      <c r="N29" s="113">
        <v>0</v>
      </c>
      <c r="O29" s="113">
        <v>0</v>
      </c>
      <c r="P29" s="113">
        <v>0</v>
      </c>
      <c r="Q29" s="113">
        <v>0</v>
      </c>
      <c r="R29" s="113">
        <v>0</v>
      </c>
      <c r="S29" s="114" t="str">
        <f t="shared" si="0"/>
        <v>0과목 신청</v>
      </c>
      <c r="T29" s="115">
        <v>0</v>
      </c>
      <c r="U29" s="115">
        <v>0</v>
      </c>
      <c r="V29" s="115">
        <v>0</v>
      </c>
      <c r="W29" s="115">
        <v>0</v>
      </c>
      <c r="X29" s="115">
        <v>0</v>
      </c>
      <c r="Y29" s="115">
        <v>0</v>
      </c>
      <c r="Z29" s="110" t="str">
        <f t="shared" si="1"/>
        <v>0과목 신청</v>
      </c>
      <c r="AA29" s="116">
        <v>0</v>
      </c>
      <c r="AB29" s="116">
        <v>0</v>
      </c>
      <c r="AC29" s="111" t="str">
        <f t="shared" si="2"/>
        <v>0과목 신청</v>
      </c>
      <c r="AD29" s="117">
        <v>0</v>
      </c>
      <c r="AE29" s="117">
        <v>0</v>
      </c>
      <c r="AF29" s="117">
        <v>0</v>
      </c>
      <c r="AG29" s="117">
        <v>0</v>
      </c>
      <c r="AH29" s="117">
        <v>0</v>
      </c>
      <c r="AI29" s="117">
        <v>0</v>
      </c>
      <c r="AJ29" s="117">
        <v>0</v>
      </c>
      <c r="AK29" s="117">
        <v>0</v>
      </c>
      <c r="AL29" s="112" t="str">
        <f t="shared" si="3"/>
        <v>0과목 신청</v>
      </c>
    </row>
    <row r="30" spans="3:38" x14ac:dyDescent="0.45">
      <c r="C30" s="123" t="str">
        <f t="array" ref="C30">IFERROR(INDEX(명렬표!$B$4:$B$248, SMALL(IF(ISNUMBER(SEARCH($B$2,명렬표!$D$4:$D$248)),MATCH(ROW(명렬표!$D$4:$D$248), ROW(명렬표!$D$4:$D$248)), ""), ROWS($B$1:B25)), COLUMNS($B$1:B25)),"")</f>
        <v/>
      </c>
      <c r="D30" s="123" t="str">
        <f>IFERROR(INDEX(명렬표!$C$4:$C$248,MATCH(과목선택지!C30,명렬표!$B$4:$B$248,0)),"")</f>
        <v/>
      </c>
      <c r="E30" s="113">
        <v>0</v>
      </c>
      <c r="F30" s="113">
        <v>0</v>
      </c>
      <c r="G30" s="113">
        <v>0</v>
      </c>
      <c r="H30" s="113">
        <v>0</v>
      </c>
      <c r="I30" s="113">
        <v>0</v>
      </c>
      <c r="J30" s="113">
        <v>0</v>
      </c>
      <c r="K30" s="113">
        <v>0</v>
      </c>
      <c r="L30" s="113">
        <v>0</v>
      </c>
      <c r="M30" s="113">
        <v>0</v>
      </c>
      <c r="N30" s="113">
        <v>0</v>
      </c>
      <c r="O30" s="113">
        <v>0</v>
      </c>
      <c r="P30" s="113">
        <v>0</v>
      </c>
      <c r="Q30" s="113">
        <v>0</v>
      </c>
      <c r="R30" s="113">
        <v>0</v>
      </c>
      <c r="S30" s="114" t="str">
        <f t="shared" si="0"/>
        <v>0과목 신청</v>
      </c>
      <c r="T30" s="115">
        <v>0</v>
      </c>
      <c r="U30" s="115">
        <v>0</v>
      </c>
      <c r="V30" s="115">
        <v>0</v>
      </c>
      <c r="W30" s="115">
        <v>0</v>
      </c>
      <c r="X30" s="115">
        <v>0</v>
      </c>
      <c r="Y30" s="115">
        <v>0</v>
      </c>
      <c r="Z30" s="110" t="str">
        <f t="shared" si="1"/>
        <v>0과목 신청</v>
      </c>
      <c r="AA30" s="116">
        <v>0</v>
      </c>
      <c r="AB30" s="116">
        <v>0</v>
      </c>
      <c r="AC30" s="111" t="str">
        <f t="shared" si="2"/>
        <v>0과목 신청</v>
      </c>
      <c r="AD30" s="117">
        <v>0</v>
      </c>
      <c r="AE30" s="117">
        <v>0</v>
      </c>
      <c r="AF30" s="117">
        <v>0</v>
      </c>
      <c r="AG30" s="117">
        <v>0</v>
      </c>
      <c r="AH30" s="117">
        <v>0</v>
      </c>
      <c r="AI30" s="117">
        <v>0</v>
      </c>
      <c r="AJ30" s="117">
        <v>0</v>
      </c>
      <c r="AK30" s="117">
        <v>0</v>
      </c>
      <c r="AL30" s="112" t="str">
        <f t="shared" si="3"/>
        <v>0과목 신청</v>
      </c>
    </row>
    <row r="31" spans="3:38" x14ac:dyDescent="0.45">
      <c r="C31" s="123" t="str">
        <f t="array" ref="C31">IFERROR(INDEX(명렬표!$B$4:$B$248, SMALL(IF(ISNUMBER(SEARCH($B$2,명렬표!$D$4:$D$248)),MATCH(ROW(명렬표!$D$4:$D$248), ROW(명렬표!$D$4:$D$248)), ""), ROWS($B$1:B26)), COLUMNS($B$1:B26)),"")</f>
        <v/>
      </c>
      <c r="D31" s="123" t="str">
        <f>IFERROR(INDEX(명렬표!$C$4:$C$248,MATCH(과목선택지!C31,명렬표!$B$4:$B$248,0)),"")</f>
        <v/>
      </c>
      <c r="E31" s="113">
        <v>0</v>
      </c>
      <c r="F31" s="113">
        <v>0</v>
      </c>
      <c r="G31" s="113">
        <v>0</v>
      </c>
      <c r="H31" s="113">
        <v>0</v>
      </c>
      <c r="I31" s="113">
        <v>0</v>
      </c>
      <c r="J31" s="113">
        <v>0</v>
      </c>
      <c r="K31" s="113">
        <v>0</v>
      </c>
      <c r="L31" s="113">
        <v>0</v>
      </c>
      <c r="M31" s="113">
        <v>0</v>
      </c>
      <c r="N31" s="113">
        <v>0</v>
      </c>
      <c r="O31" s="113">
        <v>0</v>
      </c>
      <c r="P31" s="113">
        <v>0</v>
      </c>
      <c r="Q31" s="113">
        <v>0</v>
      </c>
      <c r="R31" s="113">
        <v>0</v>
      </c>
      <c r="S31" s="114" t="str">
        <f t="shared" si="0"/>
        <v>0과목 신청</v>
      </c>
      <c r="T31" s="115">
        <v>0</v>
      </c>
      <c r="U31" s="115">
        <v>0</v>
      </c>
      <c r="V31" s="115">
        <v>0</v>
      </c>
      <c r="W31" s="115">
        <v>0</v>
      </c>
      <c r="X31" s="115">
        <v>0</v>
      </c>
      <c r="Y31" s="115">
        <v>0</v>
      </c>
      <c r="Z31" s="110" t="str">
        <f t="shared" si="1"/>
        <v>0과목 신청</v>
      </c>
      <c r="AA31" s="116">
        <v>0</v>
      </c>
      <c r="AB31" s="116">
        <v>0</v>
      </c>
      <c r="AC31" s="111" t="str">
        <f t="shared" si="2"/>
        <v>0과목 신청</v>
      </c>
      <c r="AD31" s="117">
        <v>0</v>
      </c>
      <c r="AE31" s="117">
        <v>0</v>
      </c>
      <c r="AF31" s="117">
        <v>0</v>
      </c>
      <c r="AG31" s="117">
        <v>0</v>
      </c>
      <c r="AH31" s="117">
        <v>0</v>
      </c>
      <c r="AI31" s="117">
        <v>0</v>
      </c>
      <c r="AJ31" s="117">
        <v>0</v>
      </c>
      <c r="AK31" s="117">
        <v>0</v>
      </c>
      <c r="AL31" s="112" t="str">
        <f t="shared" si="3"/>
        <v>0과목 신청</v>
      </c>
    </row>
    <row r="32" spans="3:38" x14ac:dyDescent="0.45">
      <c r="C32" s="123" t="str">
        <f t="array" ref="C32">IFERROR(INDEX(명렬표!$B$4:$B$248, SMALL(IF(ISNUMBER(SEARCH($B$2,명렬표!$D$4:$D$248)),MATCH(ROW(명렬표!$D$4:$D$248), ROW(명렬표!$D$4:$D$248)), ""), ROWS($B$1:B27)), COLUMNS($B$1:B27)),"")</f>
        <v/>
      </c>
      <c r="D32" s="123" t="str">
        <f>IFERROR(INDEX(명렬표!$C$4:$C$248,MATCH(과목선택지!C32,명렬표!$B$4:$B$248,0)),"")</f>
        <v/>
      </c>
      <c r="E32" s="113">
        <v>0</v>
      </c>
      <c r="F32" s="113">
        <v>0</v>
      </c>
      <c r="G32" s="113">
        <v>0</v>
      </c>
      <c r="H32" s="113">
        <v>0</v>
      </c>
      <c r="I32" s="113">
        <v>0</v>
      </c>
      <c r="J32" s="113">
        <v>0</v>
      </c>
      <c r="K32" s="113">
        <v>0</v>
      </c>
      <c r="L32" s="113">
        <v>0</v>
      </c>
      <c r="M32" s="113">
        <v>0</v>
      </c>
      <c r="N32" s="113">
        <v>0</v>
      </c>
      <c r="O32" s="113">
        <v>0</v>
      </c>
      <c r="P32" s="113">
        <v>0</v>
      </c>
      <c r="Q32" s="113">
        <v>0</v>
      </c>
      <c r="R32" s="113">
        <v>0</v>
      </c>
      <c r="S32" s="114" t="str">
        <f t="shared" si="0"/>
        <v>0과목 신청</v>
      </c>
      <c r="T32" s="115">
        <v>0</v>
      </c>
      <c r="U32" s="115">
        <v>0</v>
      </c>
      <c r="V32" s="115">
        <v>0</v>
      </c>
      <c r="W32" s="115">
        <v>0</v>
      </c>
      <c r="X32" s="115">
        <v>0</v>
      </c>
      <c r="Y32" s="115">
        <v>0</v>
      </c>
      <c r="Z32" s="110" t="str">
        <f t="shared" si="1"/>
        <v>0과목 신청</v>
      </c>
      <c r="AA32" s="116">
        <v>0</v>
      </c>
      <c r="AB32" s="116">
        <v>0</v>
      </c>
      <c r="AC32" s="111" t="str">
        <f t="shared" si="2"/>
        <v>0과목 신청</v>
      </c>
      <c r="AD32" s="117">
        <v>0</v>
      </c>
      <c r="AE32" s="117">
        <v>0</v>
      </c>
      <c r="AF32" s="117">
        <v>0</v>
      </c>
      <c r="AG32" s="117">
        <v>0</v>
      </c>
      <c r="AH32" s="117">
        <v>0</v>
      </c>
      <c r="AI32" s="117">
        <v>0</v>
      </c>
      <c r="AJ32" s="117">
        <v>0</v>
      </c>
      <c r="AK32" s="117">
        <v>0</v>
      </c>
      <c r="AL32" s="112" t="str">
        <f t="shared" si="3"/>
        <v>0과목 신청</v>
      </c>
    </row>
    <row r="33" spans="3:38" x14ac:dyDescent="0.45">
      <c r="C33" s="123" t="str">
        <f t="array" ref="C33">IFERROR(INDEX(명렬표!$B$4:$B$248, SMALL(IF(ISNUMBER(SEARCH($B$2,명렬표!$D$4:$D$248)),MATCH(ROW(명렬표!$D$4:$D$248), ROW(명렬표!$D$4:$D$248)), ""), ROWS($B$1:B28)), COLUMNS($B$1:B28)),"")</f>
        <v/>
      </c>
      <c r="D33" s="123" t="str">
        <f>IFERROR(INDEX(명렬표!$C$4:$C$248,MATCH(과목선택지!C33,명렬표!$B$4:$B$248,0)),"")</f>
        <v/>
      </c>
      <c r="E33" s="113">
        <v>0</v>
      </c>
      <c r="F33" s="113">
        <v>0</v>
      </c>
      <c r="G33" s="113">
        <v>0</v>
      </c>
      <c r="H33" s="113">
        <v>0</v>
      </c>
      <c r="I33" s="113">
        <v>0</v>
      </c>
      <c r="J33" s="113">
        <v>0</v>
      </c>
      <c r="K33" s="113">
        <v>0</v>
      </c>
      <c r="L33" s="113">
        <v>0</v>
      </c>
      <c r="M33" s="113">
        <v>0</v>
      </c>
      <c r="N33" s="113">
        <v>0</v>
      </c>
      <c r="O33" s="113">
        <v>0</v>
      </c>
      <c r="P33" s="113">
        <v>0</v>
      </c>
      <c r="Q33" s="113">
        <v>0</v>
      </c>
      <c r="R33" s="113">
        <v>0</v>
      </c>
      <c r="S33" s="114" t="str">
        <f t="shared" si="0"/>
        <v>0과목 신청</v>
      </c>
      <c r="T33" s="115">
        <v>0</v>
      </c>
      <c r="U33" s="115">
        <v>0</v>
      </c>
      <c r="V33" s="115">
        <v>0</v>
      </c>
      <c r="W33" s="115">
        <v>0</v>
      </c>
      <c r="X33" s="115">
        <v>0</v>
      </c>
      <c r="Y33" s="115">
        <v>0</v>
      </c>
      <c r="Z33" s="110" t="str">
        <f t="shared" si="1"/>
        <v>0과목 신청</v>
      </c>
      <c r="AA33" s="116">
        <v>0</v>
      </c>
      <c r="AB33" s="116">
        <v>0</v>
      </c>
      <c r="AC33" s="111" t="str">
        <f t="shared" si="2"/>
        <v>0과목 신청</v>
      </c>
      <c r="AD33" s="117">
        <v>0</v>
      </c>
      <c r="AE33" s="117">
        <v>0</v>
      </c>
      <c r="AF33" s="117">
        <v>0</v>
      </c>
      <c r="AG33" s="117">
        <v>0</v>
      </c>
      <c r="AH33" s="117">
        <v>0</v>
      </c>
      <c r="AI33" s="117">
        <v>0</v>
      </c>
      <c r="AJ33" s="117">
        <v>0</v>
      </c>
      <c r="AK33" s="117">
        <v>0</v>
      </c>
      <c r="AL33" s="112" t="str">
        <f t="shared" si="3"/>
        <v>0과목 신청</v>
      </c>
    </row>
    <row r="34" spans="3:38" x14ac:dyDescent="0.45">
      <c r="C34" s="123" t="str">
        <f t="array" ref="C34">IFERROR(INDEX(명렬표!$B$4:$B$248, SMALL(IF(ISNUMBER(SEARCH($B$2,명렬표!$D$4:$D$248)),MATCH(ROW(명렬표!$D$4:$D$248), ROW(명렬표!$D$4:$D$248)), ""), ROWS($B$1:B29)), COLUMNS($B$1:B29)),"")</f>
        <v/>
      </c>
      <c r="D34" s="123" t="str">
        <f>IFERROR(INDEX(명렬표!$C$4:$C$248,MATCH(과목선택지!C34,명렬표!$B$4:$B$248,0)),"")</f>
        <v/>
      </c>
      <c r="E34" s="113">
        <v>0</v>
      </c>
      <c r="F34" s="113">
        <v>0</v>
      </c>
      <c r="G34" s="113">
        <v>0</v>
      </c>
      <c r="H34" s="113">
        <v>0</v>
      </c>
      <c r="I34" s="113">
        <v>0</v>
      </c>
      <c r="J34" s="113">
        <v>0</v>
      </c>
      <c r="K34" s="113">
        <v>0</v>
      </c>
      <c r="L34" s="113">
        <v>0</v>
      </c>
      <c r="M34" s="113">
        <v>0</v>
      </c>
      <c r="N34" s="113">
        <v>0</v>
      </c>
      <c r="O34" s="113">
        <v>0</v>
      </c>
      <c r="P34" s="113">
        <v>0</v>
      </c>
      <c r="Q34" s="113">
        <v>0</v>
      </c>
      <c r="R34" s="113">
        <v>0</v>
      </c>
      <c r="S34" s="114" t="str">
        <f t="shared" si="0"/>
        <v>0과목 신청</v>
      </c>
      <c r="T34" s="115">
        <v>0</v>
      </c>
      <c r="U34" s="115">
        <v>0</v>
      </c>
      <c r="V34" s="115">
        <v>0</v>
      </c>
      <c r="W34" s="115">
        <v>0</v>
      </c>
      <c r="X34" s="115">
        <v>0</v>
      </c>
      <c r="Y34" s="115">
        <v>0</v>
      </c>
      <c r="Z34" s="110" t="str">
        <f t="shared" si="1"/>
        <v>0과목 신청</v>
      </c>
      <c r="AA34" s="116">
        <v>0</v>
      </c>
      <c r="AB34" s="116">
        <v>0</v>
      </c>
      <c r="AC34" s="111" t="str">
        <f t="shared" si="2"/>
        <v>0과목 신청</v>
      </c>
      <c r="AD34" s="117">
        <v>0</v>
      </c>
      <c r="AE34" s="117">
        <v>0</v>
      </c>
      <c r="AF34" s="117">
        <v>0</v>
      </c>
      <c r="AG34" s="117">
        <v>0</v>
      </c>
      <c r="AH34" s="117">
        <v>0</v>
      </c>
      <c r="AI34" s="117">
        <v>0</v>
      </c>
      <c r="AJ34" s="117">
        <v>0</v>
      </c>
      <c r="AK34" s="117">
        <v>0</v>
      </c>
      <c r="AL34" s="112" t="str">
        <f t="shared" si="3"/>
        <v>0과목 신청</v>
      </c>
    </row>
    <row r="35" spans="3:38" x14ac:dyDescent="0.45">
      <c r="C35" s="123" t="str">
        <f t="array" ref="C35">IFERROR(INDEX(명렬표!$B$4:$B$248, SMALL(IF(ISNUMBER(SEARCH($B$2,명렬표!$D$4:$D$248)),MATCH(ROW(명렬표!$D$4:$D$248), ROW(명렬표!$D$4:$D$248)), ""), ROWS($B$1:B30)), COLUMNS($B$1:B30)),"")</f>
        <v/>
      </c>
      <c r="D35" s="123" t="str">
        <f>IFERROR(INDEX(명렬표!$C$4:$C$248,MATCH(과목선택지!C35,명렬표!$B$4:$B$248,0)),"")</f>
        <v/>
      </c>
      <c r="E35" s="113">
        <v>0</v>
      </c>
      <c r="F35" s="113">
        <v>0</v>
      </c>
      <c r="G35" s="113">
        <v>0</v>
      </c>
      <c r="H35" s="113">
        <v>0</v>
      </c>
      <c r="I35" s="113">
        <v>0</v>
      </c>
      <c r="J35" s="113">
        <v>0</v>
      </c>
      <c r="K35" s="113">
        <v>0</v>
      </c>
      <c r="L35" s="113">
        <v>0</v>
      </c>
      <c r="M35" s="113">
        <v>0</v>
      </c>
      <c r="N35" s="113">
        <v>0</v>
      </c>
      <c r="O35" s="113">
        <v>0</v>
      </c>
      <c r="P35" s="113">
        <v>0</v>
      </c>
      <c r="Q35" s="113">
        <v>0</v>
      </c>
      <c r="R35" s="113">
        <v>0</v>
      </c>
      <c r="S35" s="114" t="str">
        <f t="shared" si="0"/>
        <v>0과목 신청</v>
      </c>
      <c r="T35" s="115">
        <v>1</v>
      </c>
      <c r="U35" s="115">
        <v>0</v>
      </c>
      <c r="V35" s="115">
        <v>0</v>
      </c>
      <c r="W35" s="115">
        <v>0</v>
      </c>
      <c r="X35" s="115">
        <v>0</v>
      </c>
      <c r="Y35" s="115">
        <v>0</v>
      </c>
      <c r="Z35" s="110" t="str">
        <f t="shared" si="1"/>
        <v>1과목 신청</v>
      </c>
      <c r="AA35" s="116">
        <v>0</v>
      </c>
      <c r="AB35" s="116">
        <v>0</v>
      </c>
      <c r="AC35" s="111" t="str">
        <f t="shared" si="2"/>
        <v>0과목 신청</v>
      </c>
      <c r="AD35" s="117">
        <v>0</v>
      </c>
      <c r="AE35" s="117">
        <v>0</v>
      </c>
      <c r="AF35" s="117">
        <v>0</v>
      </c>
      <c r="AG35" s="117">
        <v>0</v>
      </c>
      <c r="AH35" s="117">
        <v>0</v>
      </c>
      <c r="AI35" s="117">
        <v>0</v>
      </c>
      <c r="AJ35" s="117">
        <v>0</v>
      </c>
      <c r="AK35" s="117">
        <v>0</v>
      </c>
      <c r="AL35" s="112" t="str">
        <f t="shared" si="3"/>
        <v>0과목 신청</v>
      </c>
    </row>
    <row r="36" spans="3:38" x14ac:dyDescent="0.45">
      <c r="C36" s="123" t="str">
        <f t="array" ref="C36">IFERROR(INDEX(명렬표!$B$4:$B$248, SMALL(IF(ISNUMBER(SEARCH($B$2,명렬표!$D$4:$D$248)),MATCH(ROW(명렬표!$D$4:$D$248), ROW(명렬표!$D$4:$D$248)), ""), ROWS($B$1:B31)), COLUMNS($B$1:B31)),"")</f>
        <v/>
      </c>
      <c r="D36" s="123" t="str">
        <f>IFERROR(INDEX(명렬표!$C$4:$C$248,MATCH(과목선택지!C36,명렬표!$B$4:$B$248,0)),"")</f>
        <v/>
      </c>
      <c r="E36" s="113">
        <v>0</v>
      </c>
      <c r="F36" s="113">
        <v>0</v>
      </c>
      <c r="G36" s="113">
        <v>0</v>
      </c>
      <c r="H36" s="113">
        <v>0</v>
      </c>
      <c r="I36" s="113">
        <v>0</v>
      </c>
      <c r="J36" s="113">
        <v>0</v>
      </c>
      <c r="K36" s="113">
        <v>0</v>
      </c>
      <c r="L36" s="113">
        <v>0</v>
      </c>
      <c r="M36" s="113">
        <v>0</v>
      </c>
      <c r="N36" s="113">
        <v>0</v>
      </c>
      <c r="O36" s="113">
        <v>0</v>
      </c>
      <c r="P36" s="113">
        <v>0</v>
      </c>
      <c r="Q36" s="113">
        <v>0</v>
      </c>
      <c r="R36" s="113">
        <v>0</v>
      </c>
      <c r="S36" s="114" t="str">
        <f t="shared" si="0"/>
        <v>0과목 신청</v>
      </c>
      <c r="T36" s="115">
        <v>0</v>
      </c>
      <c r="U36" s="115">
        <v>0</v>
      </c>
      <c r="V36" s="115">
        <v>0</v>
      </c>
      <c r="W36" s="115">
        <v>0</v>
      </c>
      <c r="X36" s="115">
        <v>0</v>
      </c>
      <c r="Y36" s="115">
        <v>0</v>
      </c>
      <c r="Z36" s="110" t="str">
        <f t="shared" si="1"/>
        <v>0과목 신청</v>
      </c>
      <c r="AA36" s="116">
        <v>0</v>
      </c>
      <c r="AB36" s="116">
        <v>0</v>
      </c>
      <c r="AC36" s="111" t="str">
        <f t="shared" si="2"/>
        <v>0과목 신청</v>
      </c>
      <c r="AD36" s="117">
        <v>0</v>
      </c>
      <c r="AE36" s="117">
        <v>0</v>
      </c>
      <c r="AF36" s="117">
        <v>0</v>
      </c>
      <c r="AG36" s="117">
        <v>0</v>
      </c>
      <c r="AH36" s="117">
        <v>0</v>
      </c>
      <c r="AI36" s="117">
        <v>0</v>
      </c>
      <c r="AJ36" s="117">
        <v>0</v>
      </c>
      <c r="AK36" s="117">
        <v>0</v>
      </c>
      <c r="AL36" s="112" t="str">
        <f t="shared" si="3"/>
        <v>0과목 신청</v>
      </c>
    </row>
  </sheetData>
  <mergeCells count="5">
    <mergeCell ref="E5:R5"/>
    <mergeCell ref="C5:D5"/>
    <mergeCell ref="T5:Z5"/>
    <mergeCell ref="AA5:AC5"/>
    <mergeCell ref="AD5:AL5"/>
  </mergeCells>
  <phoneticPr fontId="2" type="noConversion"/>
  <conditionalFormatting sqref="E7:R36">
    <cfRule type="expression" dxfId="24" priority="13">
      <formula>E7&gt;0</formula>
    </cfRule>
    <cfRule type="expression" dxfId="23" priority="14">
      <formula>E7=0</formula>
    </cfRule>
  </conditionalFormatting>
  <conditionalFormatting sqref="S7:S36">
    <cfRule type="expression" dxfId="22" priority="10">
      <formula>SUM($E7:$R7)&lt;&gt;8</formula>
    </cfRule>
  </conditionalFormatting>
  <conditionalFormatting sqref="T7:Y36">
    <cfRule type="expression" dxfId="21" priority="8">
      <formula>T7=0</formula>
    </cfRule>
    <cfRule type="expression" dxfId="20" priority="9">
      <formula>T7&gt;0</formula>
    </cfRule>
  </conditionalFormatting>
  <conditionalFormatting sqref="Z7:Z36">
    <cfRule type="expression" dxfId="19" priority="7">
      <formula>SUM($T7:$Y7)&lt;&gt;1</formula>
    </cfRule>
  </conditionalFormatting>
  <conditionalFormatting sqref="AA7:AB36">
    <cfRule type="expression" dxfId="18" priority="5">
      <formula>AA7=0</formula>
    </cfRule>
    <cfRule type="expression" dxfId="17" priority="6">
      <formula>AA7&gt;0</formula>
    </cfRule>
  </conditionalFormatting>
  <conditionalFormatting sqref="AC7:AC36">
    <cfRule type="expression" dxfId="16" priority="4">
      <formula>SUM($AA7:$AB7)&lt;&gt;1</formula>
    </cfRule>
  </conditionalFormatting>
  <conditionalFormatting sqref="AD7:AK36">
    <cfRule type="expression" dxfId="15" priority="2">
      <formula>AD7=0</formula>
    </cfRule>
    <cfRule type="expression" dxfId="14" priority="3">
      <formula>AD7&gt;0</formula>
    </cfRule>
  </conditionalFormatting>
  <conditionalFormatting sqref="AL7:AL36">
    <cfRule type="expression" dxfId="13" priority="1">
      <formula>SUM($AD7:$AK7)&lt;&gt;2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D3AEA-A866-45B8-8D28-4630FBDA86A5}">
  <dimension ref="C1:J67"/>
  <sheetViews>
    <sheetView workbookViewId="0">
      <selection activeCell="C47" sqref="C47"/>
    </sheetView>
  </sheetViews>
  <sheetFormatPr defaultRowHeight="17" x14ac:dyDescent="0.45"/>
  <cols>
    <col min="3" max="3" width="19.75" customWidth="1"/>
    <col min="4" max="4" width="11.75" customWidth="1"/>
    <col min="10" max="10" width="13.08203125" customWidth="1"/>
  </cols>
  <sheetData>
    <row r="1" spans="3:10" x14ac:dyDescent="0.45">
      <c r="C1" t="s">
        <v>107</v>
      </c>
      <c r="D1" t="s">
        <v>114</v>
      </c>
      <c r="E1" t="s">
        <v>117</v>
      </c>
      <c r="F1" t="s">
        <v>109</v>
      </c>
      <c r="G1" t="s">
        <v>110</v>
      </c>
      <c r="H1" t="s">
        <v>111</v>
      </c>
      <c r="I1" t="s">
        <v>112</v>
      </c>
      <c r="J1" t="s">
        <v>118</v>
      </c>
    </row>
    <row r="2" spans="3:10" x14ac:dyDescent="0.45">
      <c r="C2" t="s">
        <v>19</v>
      </c>
      <c r="D2" t="s">
        <v>116</v>
      </c>
      <c r="E2" t="s">
        <v>41</v>
      </c>
      <c r="F2" t="s">
        <v>88</v>
      </c>
      <c r="G2">
        <v>4</v>
      </c>
      <c r="H2">
        <v>2</v>
      </c>
      <c r="I2" t="s">
        <v>43</v>
      </c>
      <c r="J2" t="s">
        <v>41</v>
      </c>
    </row>
    <row r="3" spans="3:10" x14ac:dyDescent="0.45">
      <c r="C3" t="s">
        <v>20</v>
      </c>
      <c r="D3" t="s">
        <v>116</v>
      </c>
      <c r="E3" t="s">
        <v>57</v>
      </c>
      <c r="F3" t="s">
        <v>88</v>
      </c>
      <c r="G3">
        <v>4</v>
      </c>
      <c r="H3">
        <v>2</v>
      </c>
      <c r="I3" t="s">
        <v>43</v>
      </c>
      <c r="J3" t="s">
        <v>57</v>
      </c>
    </row>
    <row r="4" spans="3:10" x14ac:dyDescent="0.45">
      <c r="C4" t="s">
        <v>8</v>
      </c>
      <c r="D4" t="s">
        <v>116</v>
      </c>
      <c r="E4" t="s">
        <v>57</v>
      </c>
      <c r="F4" t="s">
        <v>88</v>
      </c>
      <c r="G4">
        <v>4</v>
      </c>
      <c r="H4">
        <v>2</v>
      </c>
      <c r="I4" t="s">
        <v>43</v>
      </c>
      <c r="J4" t="s">
        <v>57</v>
      </c>
    </row>
    <row r="5" spans="3:10" x14ac:dyDescent="0.45">
      <c r="C5" t="s">
        <v>14</v>
      </c>
      <c r="D5" t="s">
        <v>116</v>
      </c>
      <c r="E5" t="s">
        <v>65</v>
      </c>
      <c r="F5" t="s">
        <v>88</v>
      </c>
      <c r="G5">
        <v>4</v>
      </c>
      <c r="H5">
        <v>2</v>
      </c>
      <c r="I5" t="s">
        <v>43</v>
      </c>
      <c r="J5" t="s">
        <v>65</v>
      </c>
    </row>
    <row r="6" spans="3:10" x14ac:dyDescent="0.45">
      <c r="C6" t="s">
        <v>16</v>
      </c>
      <c r="D6" t="s">
        <v>116</v>
      </c>
      <c r="E6" t="s">
        <v>76</v>
      </c>
      <c r="F6" t="s">
        <v>49</v>
      </c>
      <c r="G6">
        <v>4</v>
      </c>
      <c r="H6">
        <v>2</v>
      </c>
      <c r="I6" t="s">
        <v>43</v>
      </c>
      <c r="J6" t="s">
        <v>76</v>
      </c>
    </row>
    <row r="7" spans="3:10" x14ac:dyDescent="0.45">
      <c r="C7" t="s">
        <v>15</v>
      </c>
      <c r="D7" t="s">
        <v>116</v>
      </c>
      <c r="E7" t="s">
        <v>76</v>
      </c>
      <c r="F7" t="s">
        <v>49</v>
      </c>
      <c r="G7">
        <v>4</v>
      </c>
      <c r="H7">
        <v>2</v>
      </c>
      <c r="I7" t="s">
        <v>43</v>
      </c>
      <c r="J7" t="s">
        <v>76</v>
      </c>
    </row>
    <row r="8" spans="3:10" x14ac:dyDescent="0.45">
      <c r="C8" t="s">
        <v>9</v>
      </c>
      <c r="D8" t="s">
        <v>116</v>
      </c>
      <c r="E8" t="s">
        <v>76</v>
      </c>
      <c r="F8" t="s">
        <v>49</v>
      </c>
      <c r="G8">
        <v>4</v>
      </c>
      <c r="H8">
        <v>2</v>
      </c>
      <c r="I8" t="s">
        <v>43</v>
      </c>
      <c r="J8" t="s">
        <v>76</v>
      </c>
    </row>
    <row r="9" spans="3:10" x14ac:dyDescent="0.45">
      <c r="C9" t="s">
        <v>10</v>
      </c>
      <c r="D9" t="s">
        <v>116</v>
      </c>
      <c r="E9" t="s">
        <v>76</v>
      </c>
      <c r="F9" t="s">
        <v>49</v>
      </c>
      <c r="G9">
        <v>4</v>
      </c>
      <c r="H9">
        <v>2</v>
      </c>
      <c r="I9" t="s">
        <v>43</v>
      </c>
      <c r="J9" t="s">
        <v>76</v>
      </c>
    </row>
    <row r="10" spans="3:10" x14ac:dyDescent="0.45">
      <c r="C10" t="s">
        <v>17</v>
      </c>
      <c r="D10" t="s">
        <v>116</v>
      </c>
      <c r="E10" t="s">
        <v>79</v>
      </c>
      <c r="F10" t="s">
        <v>49</v>
      </c>
      <c r="G10">
        <v>4</v>
      </c>
      <c r="H10">
        <v>2</v>
      </c>
      <c r="I10" t="s">
        <v>43</v>
      </c>
      <c r="J10" t="s">
        <v>119</v>
      </c>
    </row>
    <row r="11" spans="3:10" x14ac:dyDescent="0.45">
      <c r="C11" t="s">
        <v>18</v>
      </c>
      <c r="D11" t="s">
        <v>116</v>
      </c>
      <c r="E11" t="s">
        <v>79</v>
      </c>
      <c r="F11" t="s">
        <v>49</v>
      </c>
      <c r="G11">
        <v>4</v>
      </c>
      <c r="H11">
        <v>2</v>
      </c>
      <c r="I11" t="s">
        <v>43</v>
      </c>
      <c r="J11" t="s">
        <v>120</v>
      </c>
    </row>
    <row r="12" spans="3:10" x14ac:dyDescent="0.45">
      <c r="C12" t="s">
        <v>11</v>
      </c>
      <c r="D12" t="s">
        <v>116</v>
      </c>
      <c r="E12" t="s">
        <v>79</v>
      </c>
      <c r="F12" t="s">
        <v>49</v>
      </c>
      <c r="G12">
        <v>4</v>
      </c>
      <c r="H12">
        <v>2</v>
      </c>
      <c r="I12" t="s">
        <v>43</v>
      </c>
      <c r="J12" t="s">
        <v>121</v>
      </c>
    </row>
    <row r="13" spans="3:10" x14ac:dyDescent="0.45">
      <c r="C13" t="s">
        <v>12</v>
      </c>
      <c r="D13" t="s">
        <v>116</v>
      </c>
      <c r="E13" t="s">
        <v>79</v>
      </c>
      <c r="F13" t="s">
        <v>49</v>
      </c>
      <c r="G13">
        <v>4</v>
      </c>
      <c r="H13">
        <v>2</v>
      </c>
      <c r="I13" t="s">
        <v>43</v>
      </c>
      <c r="J13" t="s">
        <v>122</v>
      </c>
    </row>
    <row r="14" spans="3:10" x14ac:dyDescent="0.45">
      <c r="C14" t="s">
        <v>28</v>
      </c>
      <c r="D14" t="s">
        <v>116</v>
      </c>
      <c r="E14" t="s">
        <v>96</v>
      </c>
      <c r="F14" t="s">
        <v>49</v>
      </c>
      <c r="G14">
        <v>4</v>
      </c>
      <c r="H14">
        <v>2</v>
      </c>
      <c r="I14" t="s">
        <v>43</v>
      </c>
      <c r="J14" t="s">
        <v>123</v>
      </c>
    </row>
    <row r="15" spans="3:10" x14ac:dyDescent="0.45">
      <c r="C15" t="s">
        <v>13</v>
      </c>
      <c r="D15" t="s">
        <v>116</v>
      </c>
      <c r="E15" t="s">
        <v>96</v>
      </c>
      <c r="F15" t="s">
        <v>49</v>
      </c>
      <c r="G15">
        <v>4</v>
      </c>
      <c r="H15">
        <v>2</v>
      </c>
      <c r="I15" t="s">
        <v>43</v>
      </c>
      <c r="J15" t="s">
        <v>124</v>
      </c>
    </row>
    <row r="16" spans="3:10" x14ac:dyDescent="0.45">
      <c r="C16" t="s">
        <v>125</v>
      </c>
      <c r="D16" t="s">
        <v>116</v>
      </c>
      <c r="E16" t="s">
        <v>96</v>
      </c>
      <c r="F16" t="s">
        <v>49</v>
      </c>
      <c r="G16">
        <v>4</v>
      </c>
      <c r="H16">
        <v>2</v>
      </c>
      <c r="I16" t="s">
        <v>43</v>
      </c>
      <c r="J16" t="s">
        <v>126</v>
      </c>
    </row>
    <row r="17" spans="3:10" x14ac:dyDescent="0.45">
      <c r="C17" t="s">
        <v>127</v>
      </c>
      <c r="D17" t="s">
        <v>116</v>
      </c>
      <c r="E17" t="s">
        <v>41</v>
      </c>
      <c r="F17" t="s">
        <v>49</v>
      </c>
      <c r="G17">
        <v>6</v>
      </c>
      <c r="H17">
        <v>3</v>
      </c>
      <c r="I17" t="s">
        <v>43</v>
      </c>
      <c r="J17" t="s">
        <v>41</v>
      </c>
    </row>
    <row r="18" spans="3:10" x14ac:dyDescent="0.45">
      <c r="C18" t="s">
        <v>128</v>
      </c>
      <c r="D18" t="s">
        <v>116</v>
      </c>
      <c r="E18" t="s">
        <v>41</v>
      </c>
      <c r="F18" t="s">
        <v>49</v>
      </c>
      <c r="G18">
        <v>6</v>
      </c>
      <c r="H18">
        <v>3</v>
      </c>
      <c r="I18" t="s">
        <v>43</v>
      </c>
      <c r="J18" t="s">
        <v>41</v>
      </c>
    </row>
    <row r="19" spans="3:10" x14ac:dyDescent="0.45">
      <c r="C19" t="s">
        <v>129</v>
      </c>
      <c r="D19" t="s">
        <v>116</v>
      </c>
      <c r="E19" t="s">
        <v>57</v>
      </c>
      <c r="F19" t="s">
        <v>49</v>
      </c>
      <c r="G19">
        <v>6</v>
      </c>
      <c r="H19">
        <v>3</v>
      </c>
      <c r="I19" t="s">
        <v>43</v>
      </c>
      <c r="J19" t="s">
        <v>57</v>
      </c>
    </row>
    <row r="20" spans="3:10" x14ac:dyDescent="0.45">
      <c r="C20" t="s">
        <v>130</v>
      </c>
      <c r="D20" t="s">
        <v>116</v>
      </c>
      <c r="E20" t="s">
        <v>57</v>
      </c>
      <c r="F20" t="s">
        <v>49</v>
      </c>
      <c r="G20">
        <v>6</v>
      </c>
      <c r="H20">
        <v>3</v>
      </c>
      <c r="I20" t="s">
        <v>43</v>
      </c>
      <c r="J20" t="s">
        <v>57</v>
      </c>
    </row>
    <row r="21" spans="3:10" x14ac:dyDescent="0.45">
      <c r="C21" t="s">
        <v>131</v>
      </c>
      <c r="D21" t="s">
        <v>116</v>
      </c>
      <c r="E21" t="s">
        <v>65</v>
      </c>
      <c r="F21" t="s">
        <v>49</v>
      </c>
      <c r="G21">
        <v>6</v>
      </c>
      <c r="H21">
        <v>3</v>
      </c>
      <c r="I21" t="s">
        <v>43</v>
      </c>
      <c r="J21" t="s">
        <v>65</v>
      </c>
    </row>
    <row r="22" spans="3:10" x14ac:dyDescent="0.45">
      <c r="C22" t="s">
        <v>132</v>
      </c>
      <c r="D22" t="s">
        <v>116</v>
      </c>
      <c r="E22" t="s">
        <v>65</v>
      </c>
      <c r="F22" t="s">
        <v>49</v>
      </c>
      <c r="G22">
        <v>6</v>
      </c>
      <c r="H22">
        <v>3</v>
      </c>
      <c r="I22" t="s">
        <v>43</v>
      </c>
      <c r="J22" t="s">
        <v>65</v>
      </c>
    </row>
    <row r="23" spans="3:10" x14ac:dyDescent="0.45">
      <c r="C23" t="s">
        <v>133</v>
      </c>
      <c r="D23" t="s">
        <v>116</v>
      </c>
      <c r="E23" t="s">
        <v>76</v>
      </c>
      <c r="F23" t="s">
        <v>49</v>
      </c>
      <c r="G23">
        <v>6</v>
      </c>
      <c r="H23">
        <v>3</v>
      </c>
      <c r="I23" t="s">
        <v>43</v>
      </c>
      <c r="J23" t="s">
        <v>134</v>
      </c>
    </row>
    <row r="24" spans="3:10" x14ac:dyDescent="0.45">
      <c r="C24" t="s">
        <v>135</v>
      </c>
      <c r="D24" t="s">
        <v>116</v>
      </c>
      <c r="E24" t="s">
        <v>76</v>
      </c>
      <c r="F24" t="s">
        <v>49</v>
      </c>
      <c r="G24">
        <v>6</v>
      </c>
      <c r="H24">
        <v>3</v>
      </c>
      <c r="I24" t="s">
        <v>43</v>
      </c>
      <c r="J24" t="s">
        <v>73</v>
      </c>
    </row>
    <row r="25" spans="3:10" x14ac:dyDescent="0.45">
      <c r="C25" t="s">
        <v>136</v>
      </c>
      <c r="D25" t="s">
        <v>116</v>
      </c>
      <c r="E25" t="s">
        <v>76</v>
      </c>
      <c r="F25" t="s">
        <v>49</v>
      </c>
      <c r="G25">
        <v>6</v>
      </c>
      <c r="H25">
        <v>3</v>
      </c>
      <c r="I25" t="s">
        <v>43</v>
      </c>
      <c r="J25" t="s">
        <v>137</v>
      </c>
    </row>
    <row r="26" spans="3:10" x14ac:dyDescent="0.45">
      <c r="C26" t="s">
        <v>138</v>
      </c>
      <c r="D26" t="s">
        <v>116</v>
      </c>
      <c r="E26" t="s">
        <v>76</v>
      </c>
      <c r="F26" t="s">
        <v>49</v>
      </c>
      <c r="G26">
        <v>6</v>
      </c>
      <c r="H26">
        <v>3</v>
      </c>
      <c r="I26" t="s">
        <v>43</v>
      </c>
      <c r="J26" t="s">
        <v>139</v>
      </c>
    </row>
    <row r="27" spans="3:10" x14ac:dyDescent="0.45">
      <c r="C27" t="s">
        <v>140</v>
      </c>
      <c r="D27" t="s">
        <v>116</v>
      </c>
      <c r="E27" t="s">
        <v>79</v>
      </c>
      <c r="F27" t="s">
        <v>88</v>
      </c>
      <c r="G27">
        <v>6</v>
      </c>
      <c r="H27">
        <v>3</v>
      </c>
      <c r="I27" t="s">
        <v>43</v>
      </c>
      <c r="J27" t="s">
        <v>119</v>
      </c>
    </row>
    <row r="28" spans="3:10" x14ac:dyDescent="0.45">
      <c r="C28" t="s">
        <v>141</v>
      </c>
      <c r="D28" t="s">
        <v>116</v>
      </c>
      <c r="E28" t="s">
        <v>79</v>
      </c>
      <c r="F28" t="s">
        <v>88</v>
      </c>
      <c r="G28">
        <v>6</v>
      </c>
      <c r="H28">
        <v>3</v>
      </c>
      <c r="I28" t="s">
        <v>43</v>
      </c>
      <c r="J28" t="s">
        <v>120</v>
      </c>
    </row>
    <row r="29" spans="3:10" x14ac:dyDescent="0.45">
      <c r="C29" t="s">
        <v>142</v>
      </c>
      <c r="D29" t="s">
        <v>116</v>
      </c>
      <c r="E29" t="s">
        <v>79</v>
      </c>
      <c r="F29" t="s">
        <v>88</v>
      </c>
      <c r="G29">
        <v>6</v>
      </c>
      <c r="H29">
        <v>3</v>
      </c>
      <c r="I29" t="s">
        <v>43</v>
      </c>
      <c r="J29" t="s">
        <v>121</v>
      </c>
    </row>
    <row r="30" spans="3:10" x14ac:dyDescent="0.45">
      <c r="C30" t="s">
        <v>143</v>
      </c>
      <c r="D30" t="s">
        <v>116</v>
      </c>
      <c r="E30" t="s">
        <v>79</v>
      </c>
      <c r="F30" t="s">
        <v>88</v>
      </c>
      <c r="G30">
        <v>6</v>
      </c>
      <c r="H30">
        <v>3</v>
      </c>
      <c r="I30" t="s">
        <v>43</v>
      </c>
      <c r="J30" t="s">
        <v>122</v>
      </c>
    </row>
    <row r="31" spans="3:10" x14ac:dyDescent="0.45">
      <c r="C31" t="s">
        <v>144</v>
      </c>
      <c r="D31" t="s">
        <v>116</v>
      </c>
      <c r="E31" t="s">
        <v>76</v>
      </c>
      <c r="F31" t="s">
        <v>88</v>
      </c>
      <c r="G31">
        <v>2</v>
      </c>
      <c r="H31">
        <v>3</v>
      </c>
      <c r="I31" t="s">
        <v>43</v>
      </c>
      <c r="J31" t="s">
        <v>76</v>
      </c>
    </row>
    <row r="32" spans="3:10" x14ac:dyDescent="0.45">
      <c r="C32" t="s">
        <v>145</v>
      </c>
      <c r="D32" t="s">
        <v>116</v>
      </c>
      <c r="E32" t="s">
        <v>76</v>
      </c>
      <c r="F32" t="s">
        <v>88</v>
      </c>
      <c r="G32">
        <v>2</v>
      </c>
      <c r="H32">
        <v>3</v>
      </c>
      <c r="I32" t="s">
        <v>43</v>
      </c>
      <c r="J32" t="s">
        <v>134</v>
      </c>
    </row>
    <row r="33" spans="3:10" x14ac:dyDescent="0.45">
      <c r="C33" t="s">
        <v>146</v>
      </c>
      <c r="D33" t="s">
        <v>116</v>
      </c>
      <c r="E33" t="s">
        <v>79</v>
      </c>
      <c r="F33" t="s">
        <v>88</v>
      </c>
      <c r="G33">
        <v>2</v>
      </c>
      <c r="H33">
        <v>3</v>
      </c>
      <c r="I33" t="s">
        <v>43</v>
      </c>
      <c r="J33" t="s">
        <v>79</v>
      </c>
    </row>
    <row r="34" spans="3:10" x14ac:dyDescent="0.45">
      <c r="C34" t="s">
        <v>147</v>
      </c>
      <c r="D34" t="s">
        <v>116</v>
      </c>
      <c r="E34" t="s">
        <v>76</v>
      </c>
      <c r="F34" t="s">
        <v>88</v>
      </c>
      <c r="G34">
        <v>2</v>
      </c>
      <c r="H34">
        <v>3</v>
      </c>
      <c r="I34" t="s">
        <v>43</v>
      </c>
      <c r="J34" t="s">
        <v>76</v>
      </c>
    </row>
    <row r="35" spans="3:10" x14ac:dyDescent="0.45">
      <c r="C35" t="s">
        <v>148</v>
      </c>
      <c r="D35" t="s">
        <v>116</v>
      </c>
      <c r="E35" t="s">
        <v>84</v>
      </c>
      <c r="F35" t="s">
        <v>88</v>
      </c>
      <c r="G35">
        <v>2</v>
      </c>
      <c r="H35">
        <v>3</v>
      </c>
      <c r="I35" t="s">
        <v>43</v>
      </c>
      <c r="J35" t="s">
        <v>84</v>
      </c>
    </row>
    <row r="36" spans="3:10" x14ac:dyDescent="0.45">
      <c r="C36" t="s">
        <v>149</v>
      </c>
      <c r="D36" t="s">
        <v>116</v>
      </c>
      <c r="E36" t="s">
        <v>91</v>
      </c>
      <c r="F36" t="s">
        <v>88</v>
      </c>
      <c r="G36">
        <v>2</v>
      </c>
      <c r="H36">
        <v>3</v>
      </c>
      <c r="I36" t="s">
        <v>43</v>
      </c>
      <c r="J36" t="s">
        <v>93</v>
      </c>
    </row>
    <row r="37" spans="3:10" x14ac:dyDescent="0.45">
      <c r="C37" t="s">
        <v>150</v>
      </c>
      <c r="D37" t="s">
        <v>116</v>
      </c>
      <c r="E37" t="s">
        <v>91</v>
      </c>
      <c r="F37" t="s">
        <v>88</v>
      </c>
      <c r="G37">
        <v>2</v>
      </c>
      <c r="H37">
        <v>3</v>
      </c>
      <c r="I37" t="s">
        <v>43</v>
      </c>
      <c r="J37" t="s">
        <v>90</v>
      </c>
    </row>
    <row r="38" spans="3:10" x14ac:dyDescent="0.45">
      <c r="C38" t="s">
        <v>151</v>
      </c>
      <c r="D38" t="s">
        <v>116</v>
      </c>
      <c r="E38" t="s">
        <v>91</v>
      </c>
      <c r="F38" t="s">
        <v>88</v>
      </c>
      <c r="G38">
        <v>2</v>
      </c>
      <c r="H38">
        <v>3</v>
      </c>
      <c r="I38" t="s">
        <v>43</v>
      </c>
      <c r="J38" t="s">
        <v>93</v>
      </c>
    </row>
    <row r="39" spans="3:10" x14ac:dyDescent="0.45">
      <c r="C39" t="s">
        <v>152</v>
      </c>
      <c r="D39" t="s">
        <v>116</v>
      </c>
      <c r="E39" t="s">
        <v>96</v>
      </c>
      <c r="F39" t="s">
        <v>49</v>
      </c>
      <c r="G39">
        <v>2</v>
      </c>
      <c r="H39">
        <v>3</v>
      </c>
      <c r="I39" t="s">
        <v>43</v>
      </c>
      <c r="J39" t="s">
        <v>153</v>
      </c>
    </row>
    <row r="40" spans="3:10" x14ac:dyDescent="0.45">
      <c r="C40" t="s">
        <v>154</v>
      </c>
      <c r="D40" t="s">
        <v>116</v>
      </c>
      <c r="E40" t="s">
        <v>96</v>
      </c>
      <c r="F40" t="s">
        <v>49</v>
      </c>
      <c r="G40">
        <v>2</v>
      </c>
      <c r="H40">
        <v>3</v>
      </c>
      <c r="I40" t="s">
        <v>43</v>
      </c>
      <c r="J40" t="s">
        <v>153</v>
      </c>
    </row>
    <row r="41" spans="3:10" x14ac:dyDescent="0.45">
      <c r="C41" t="s">
        <v>155</v>
      </c>
      <c r="D41" t="s">
        <v>116</v>
      </c>
      <c r="E41" t="s">
        <v>96</v>
      </c>
      <c r="F41" t="s">
        <v>49</v>
      </c>
      <c r="G41">
        <v>2</v>
      </c>
      <c r="H41">
        <v>3</v>
      </c>
      <c r="I41" t="s">
        <v>43</v>
      </c>
      <c r="J41" t="s">
        <v>153</v>
      </c>
    </row>
    <row r="42" spans="3:10" x14ac:dyDescent="0.45">
      <c r="C42" t="s">
        <v>156</v>
      </c>
      <c r="D42" t="s">
        <v>116</v>
      </c>
      <c r="E42" t="s">
        <v>96</v>
      </c>
      <c r="F42" t="s">
        <v>49</v>
      </c>
      <c r="G42">
        <v>2</v>
      </c>
      <c r="H42">
        <v>3</v>
      </c>
      <c r="I42" t="s">
        <v>43</v>
      </c>
      <c r="J42" t="s">
        <v>153</v>
      </c>
    </row>
    <row r="43" spans="3:10" x14ac:dyDescent="0.45">
      <c r="C43" t="s">
        <v>157</v>
      </c>
      <c r="D43" t="s">
        <v>116</v>
      </c>
      <c r="E43" t="s">
        <v>96</v>
      </c>
      <c r="F43" t="s">
        <v>49</v>
      </c>
      <c r="G43">
        <v>2</v>
      </c>
      <c r="H43">
        <v>3</v>
      </c>
      <c r="I43" t="s">
        <v>43</v>
      </c>
      <c r="J43" t="s">
        <v>153</v>
      </c>
    </row>
    <row r="44" spans="3:10" x14ac:dyDescent="0.45">
      <c r="C44" t="s">
        <v>158</v>
      </c>
      <c r="D44" t="s">
        <v>116</v>
      </c>
      <c r="E44" t="s">
        <v>96</v>
      </c>
      <c r="F44" t="s">
        <v>49</v>
      </c>
      <c r="G44">
        <v>2</v>
      </c>
      <c r="H44">
        <v>3</v>
      </c>
      <c r="I44" t="s">
        <v>43</v>
      </c>
      <c r="J44" t="s">
        <v>153</v>
      </c>
    </row>
    <row r="45" spans="3:10" x14ac:dyDescent="0.45">
      <c r="C45" t="s">
        <v>159</v>
      </c>
      <c r="D45" t="s">
        <v>116</v>
      </c>
      <c r="E45" t="s">
        <v>96</v>
      </c>
      <c r="F45" t="s">
        <v>49</v>
      </c>
      <c r="G45">
        <v>2</v>
      </c>
      <c r="H45">
        <v>3</v>
      </c>
      <c r="I45" t="s">
        <v>43</v>
      </c>
      <c r="J45" t="s">
        <v>153</v>
      </c>
    </row>
    <row r="46" spans="3:10" x14ac:dyDescent="0.45">
      <c r="C46" t="s">
        <v>160</v>
      </c>
      <c r="D46" t="s">
        <v>116</v>
      </c>
      <c r="E46" t="s">
        <v>96</v>
      </c>
      <c r="F46" t="s">
        <v>49</v>
      </c>
      <c r="G46">
        <v>2</v>
      </c>
      <c r="H46">
        <v>3</v>
      </c>
      <c r="I46" t="s">
        <v>43</v>
      </c>
      <c r="J46" t="s">
        <v>153</v>
      </c>
    </row>
    <row r="47" spans="3:10" x14ac:dyDescent="0.45">
      <c r="C47" t="s">
        <v>41</v>
      </c>
      <c r="D47" t="s">
        <v>115</v>
      </c>
      <c r="E47" t="s">
        <v>41</v>
      </c>
      <c r="F47" t="s">
        <v>42</v>
      </c>
      <c r="G47">
        <v>8</v>
      </c>
      <c r="H47">
        <v>1</v>
      </c>
      <c r="I47" t="s">
        <v>43</v>
      </c>
      <c r="J47" t="s">
        <v>41</v>
      </c>
    </row>
    <row r="48" spans="3:10" x14ac:dyDescent="0.45">
      <c r="C48" t="s">
        <v>48</v>
      </c>
      <c r="D48" t="s">
        <v>115</v>
      </c>
      <c r="E48" t="s">
        <v>41</v>
      </c>
      <c r="F48" t="s">
        <v>49</v>
      </c>
      <c r="G48">
        <v>4</v>
      </c>
      <c r="H48">
        <v>2</v>
      </c>
      <c r="I48">
        <v>1</v>
      </c>
      <c r="J48" t="s">
        <v>41</v>
      </c>
    </row>
    <row r="49" spans="3:10" x14ac:dyDescent="0.45">
      <c r="C49" t="s">
        <v>53</v>
      </c>
      <c r="D49" t="s">
        <v>115</v>
      </c>
      <c r="E49" t="s">
        <v>41</v>
      </c>
      <c r="F49" t="s">
        <v>49</v>
      </c>
      <c r="G49">
        <v>4</v>
      </c>
      <c r="H49">
        <v>2</v>
      </c>
      <c r="I49">
        <v>2</v>
      </c>
      <c r="J49" t="s">
        <v>41</v>
      </c>
    </row>
    <row r="50" spans="3:10" x14ac:dyDescent="0.45">
      <c r="C50" t="s">
        <v>57</v>
      </c>
      <c r="D50" t="s">
        <v>115</v>
      </c>
      <c r="E50" t="s">
        <v>57</v>
      </c>
      <c r="F50" t="s">
        <v>42</v>
      </c>
      <c r="G50">
        <v>8</v>
      </c>
      <c r="H50">
        <v>1</v>
      </c>
      <c r="I50" t="s">
        <v>43</v>
      </c>
      <c r="J50" t="s">
        <v>57</v>
      </c>
    </row>
    <row r="51" spans="3:10" x14ac:dyDescent="0.45">
      <c r="C51" t="s">
        <v>59</v>
      </c>
      <c r="D51" t="s">
        <v>115</v>
      </c>
      <c r="E51" t="s">
        <v>57</v>
      </c>
      <c r="F51" t="s">
        <v>49</v>
      </c>
      <c r="G51">
        <v>4</v>
      </c>
      <c r="H51">
        <v>2</v>
      </c>
      <c r="I51">
        <v>1</v>
      </c>
      <c r="J51" t="s">
        <v>57</v>
      </c>
    </row>
    <row r="52" spans="3:10" x14ac:dyDescent="0.45">
      <c r="C52" t="s">
        <v>62</v>
      </c>
      <c r="D52" t="s">
        <v>115</v>
      </c>
      <c r="E52" t="s">
        <v>57</v>
      </c>
      <c r="F52" t="s">
        <v>49</v>
      </c>
      <c r="G52">
        <v>4</v>
      </c>
      <c r="H52">
        <v>2</v>
      </c>
      <c r="I52">
        <v>2</v>
      </c>
      <c r="J52" t="s">
        <v>57</v>
      </c>
    </row>
    <row r="53" spans="3:10" x14ac:dyDescent="0.45">
      <c r="C53" t="s">
        <v>65</v>
      </c>
      <c r="D53" t="s">
        <v>115</v>
      </c>
      <c r="E53" t="s">
        <v>65</v>
      </c>
      <c r="F53" t="s">
        <v>42</v>
      </c>
      <c r="G53">
        <v>8</v>
      </c>
      <c r="H53">
        <v>1</v>
      </c>
      <c r="I53" t="s">
        <v>43</v>
      </c>
      <c r="J53" t="s">
        <v>65</v>
      </c>
    </row>
    <row r="54" spans="3:10" x14ac:dyDescent="0.45">
      <c r="C54" t="s">
        <v>67</v>
      </c>
      <c r="D54" t="s">
        <v>115</v>
      </c>
      <c r="E54" t="s">
        <v>65</v>
      </c>
      <c r="F54" t="s">
        <v>49</v>
      </c>
      <c r="G54">
        <v>4</v>
      </c>
      <c r="H54">
        <v>2</v>
      </c>
      <c r="I54">
        <v>1</v>
      </c>
      <c r="J54" t="s">
        <v>65</v>
      </c>
    </row>
    <row r="55" spans="3:10" x14ac:dyDescent="0.45">
      <c r="C55" t="s">
        <v>70</v>
      </c>
      <c r="D55" t="s">
        <v>115</v>
      </c>
      <c r="E55" t="s">
        <v>65</v>
      </c>
      <c r="F55" t="s">
        <v>49</v>
      </c>
      <c r="G55">
        <v>4</v>
      </c>
      <c r="H55">
        <v>2</v>
      </c>
      <c r="I55">
        <v>2</v>
      </c>
      <c r="J55" t="s">
        <v>65</v>
      </c>
    </row>
    <row r="56" spans="3:10" x14ac:dyDescent="0.45">
      <c r="C56" t="s">
        <v>72</v>
      </c>
      <c r="D56" t="s">
        <v>115</v>
      </c>
      <c r="E56" t="s">
        <v>72</v>
      </c>
      <c r="F56" t="s">
        <v>42</v>
      </c>
      <c r="G56">
        <v>6</v>
      </c>
      <c r="H56">
        <v>1</v>
      </c>
      <c r="I56" t="s">
        <v>43</v>
      </c>
      <c r="J56" t="s">
        <v>73</v>
      </c>
    </row>
    <row r="57" spans="3:10" x14ac:dyDescent="0.45">
      <c r="C57" t="s">
        <v>75</v>
      </c>
      <c r="D57" t="s">
        <v>115</v>
      </c>
      <c r="E57" t="s">
        <v>76</v>
      </c>
      <c r="F57" t="s">
        <v>42</v>
      </c>
      <c r="G57">
        <v>6</v>
      </c>
      <c r="H57">
        <v>1</v>
      </c>
      <c r="I57" t="s">
        <v>43</v>
      </c>
      <c r="J57" t="s">
        <v>76</v>
      </c>
    </row>
    <row r="58" spans="3:10" x14ac:dyDescent="0.45">
      <c r="C58" t="s">
        <v>78</v>
      </c>
      <c r="D58" t="s">
        <v>115</v>
      </c>
      <c r="E58" t="s">
        <v>79</v>
      </c>
      <c r="F58" t="s">
        <v>42</v>
      </c>
      <c r="G58">
        <v>6</v>
      </c>
      <c r="H58">
        <v>1</v>
      </c>
      <c r="I58" t="s">
        <v>43</v>
      </c>
      <c r="J58" t="s">
        <v>79</v>
      </c>
    </row>
    <row r="59" spans="3:10" x14ac:dyDescent="0.45">
      <c r="C59" t="s">
        <v>82</v>
      </c>
      <c r="D59" t="s">
        <v>115</v>
      </c>
      <c r="E59" t="s">
        <v>79</v>
      </c>
      <c r="F59" t="s">
        <v>42</v>
      </c>
      <c r="G59">
        <v>2</v>
      </c>
      <c r="H59">
        <v>1</v>
      </c>
      <c r="I59" t="s">
        <v>43</v>
      </c>
      <c r="J59" t="s">
        <v>79</v>
      </c>
    </row>
    <row r="60" spans="3:10" x14ac:dyDescent="0.45">
      <c r="C60" t="s">
        <v>84</v>
      </c>
      <c r="D60" t="s">
        <v>115</v>
      </c>
      <c r="E60" t="s">
        <v>84</v>
      </c>
      <c r="F60" t="s">
        <v>49</v>
      </c>
      <c r="G60">
        <v>4</v>
      </c>
      <c r="H60">
        <v>1</v>
      </c>
      <c r="I60" t="s">
        <v>43</v>
      </c>
      <c r="J60" t="s">
        <v>84</v>
      </c>
    </row>
    <row r="61" spans="3:10" x14ac:dyDescent="0.45">
      <c r="C61" t="s">
        <v>85</v>
      </c>
      <c r="D61" t="s">
        <v>115</v>
      </c>
      <c r="E61" t="s">
        <v>84</v>
      </c>
      <c r="F61" t="s">
        <v>49</v>
      </c>
      <c r="G61">
        <v>4</v>
      </c>
      <c r="H61">
        <v>2</v>
      </c>
      <c r="I61" t="s">
        <v>43</v>
      </c>
      <c r="J61" t="s">
        <v>84</v>
      </c>
    </row>
    <row r="62" spans="3:10" x14ac:dyDescent="0.45">
      <c r="C62" t="s">
        <v>87</v>
      </c>
      <c r="D62" t="s">
        <v>115</v>
      </c>
      <c r="E62" t="s">
        <v>84</v>
      </c>
      <c r="F62" t="s">
        <v>88</v>
      </c>
      <c r="G62">
        <v>2</v>
      </c>
      <c r="H62">
        <v>3</v>
      </c>
      <c r="I62" t="s">
        <v>43</v>
      </c>
      <c r="J62" t="s">
        <v>84</v>
      </c>
    </row>
    <row r="63" spans="3:10" x14ac:dyDescent="0.45">
      <c r="C63" t="s">
        <v>90</v>
      </c>
      <c r="D63" t="s">
        <v>115</v>
      </c>
      <c r="E63" t="s">
        <v>91</v>
      </c>
      <c r="F63" t="s">
        <v>49</v>
      </c>
      <c r="G63">
        <v>4</v>
      </c>
      <c r="H63">
        <v>1</v>
      </c>
      <c r="I63" t="s">
        <v>43</v>
      </c>
      <c r="J63" t="s">
        <v>90</v>
      </c>
    </row>
    <row r="64" spans="3:10" x14ac:dyDescent="0.45">
      <c r="C64" t="s">
        <v>93</v>
      </c>
      <c r="D64" t="s">
        <v>115</v>
      </c>
      <c r="E64" t="s">
        <v>91</v>
      </c>
      <c r="F64" t="s">
        <v>49</v>
      </c>
      <c r="G64">
        <v>4</v>
      </c>
      <c r="H64">
        <v>2</v>
      </c>
      <c r="I64" t="s">
        <v>43</v>
      </c>
      <c r="J64" t="s">
        <v>93</v>
      </c>
    </row>
    <row r="65" spans="3:10" x14ac:dyDescent="0.45">
      <c r="C65" t="s">
        <v>95</v>
      </c>
      <c r="D65" t="s">
        <v>115</v>
      </c>
      <c r="E65" t="s">
        <v>96</v>
      </c>
      <c r="F65" t="s">
        <v>49</v>
      </c>
      <c r="G65">
        <v>4</v>
      </c>
      <c r="H65">
        <v>1</v>
      </c>
      <c r="I65" t="s">
        <v>43</v>
      </c>
      <c r="J65" t="s">
        <v>95</v>
      </c>
    </row>
    <row r="66" spans="3:10" x14ac:dyDescent="0.45">
      <c r="C66" t="s">
        <v>99</v>
      </c>
      <c r="D66" t="s">
        <v>115</v>
      </c>
      <c r="E66" t="s">
        <v>96</v>
      </c>
      <c r="F66" t="s">
        <v>49</v>
      </c>
      <c r="G66">
        <v>2</v>
      </c>
      <c r="H66">
        <v>1</v>
      </c>
      <c r="I66" t="s">
        <v>43</v>
      </c>
      <c r="J66" t="s">
        <v>88</v>
      </c>
    </row>
    <row r="67" spans="3:10" x14ac:dyDescent="0.45">
      <c r="C67" t="s">
        <v>101</v>
      </c>
      <c r="D67" t="s">
        <v>115</v>
      </c>
      <c r="E67" t="s">
        <v>96</v>
      </c>
      <c r="F67" t="s">
        <v>49</v>
      </c>
      <c r="G67">
        <v>2</v>
      </c>
      <c r="H67">
        <v>2</v>
      </c>
      <c r="I67" t="s">
        <v>43</v>
      </c>
      <c r="J67" t="s">
        <v>101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F1E20-8948-41AB-90E1-D8D29D02DADE}">
  <sheetPr codeName="Sheet2"/>
  <dimension ref="B1:H297"/>
  <sheetViews>
    <sheetView showGridLines="0" workbookViewId="0">
      <selection activeCell="C4" sqref="C4:C248"/>
    </sheetView>
  </sheetViews>
  <sheetFormatPr defaultRowHeight="17" x14ac:dyDescent="0.45"/>
  <cols>
    <col min="1" max="1" width="2.33203125" customWidth="1"/>
    <col min="2" max="2" width="9" style="14"/>
    <col min="3" max="3" width="9" style="15"/>
    <col min="4" max="4" width="9" style="14"/>
    <col min="5" max="5" width="6.33203125" customWidth="1"/>
    <col min="6" max="6" width="9" style="14"/>
    <col min="7" max="7" width="9" style="15"/>
    <col min="8" max="8" width="9" style="14"/>
  </cols>
  <sheetData>
    <row r="1" spans="2:8" ht="17.5" thickBot="1" x14ac:dyDescent="0.5"/>
    <row r="2" spans="2:8" x14ac:dyDescent="0.45">
      <c r="B2" s="145" t="s">
        <v>162</v>
      </c>
      <c r="C2" s="146"/>
      <c r="D2" s="147"/>
      <c r="F2" s="148" t="s">
        <v>29</v>
      </c>
      <c r="G2" s="149"/>
      <c r="H2" s="150"/>
    </row>
    <row r="3" spans="2:8" ht="17.5" thickBot="1" x14ac:dyDescent="0.5">
      <c r="B3" s="16" t="s">
        <v>0</v>
      </c>
      <c r="C3" s="17" t="s">
        <v>1</v>
      </c>
      <c r="D3" s="18" t="s">
        <v>221</v>
      </c>
      <c r="F3" s="19" t="s">
        <v>0</v>
      </c>
      <c r="G3" s="20" t="s">
        <v>1</v>
      </c>
      <c r="H3" s="21" t="s">
        <v>30</v>
      </c>
    </row>
    <row r="4" spans="2:8" ht="17.5" thickTop="1" x14ac:dyDescent="0.45">
      <c r="B4" s="22">
        <v>10101</v>
      </c>
      <c r="C4" s="23"/>
      <c r="D4" s="24" t="s">
        <v>222</v>
      </c>
      <c r="E4" s="25"/>
      <c r="F4" s="26">
        <v>20101</v>
      </c>
      <c r="G4" s="27"/>
      <c r="H4" s="28"/>
    </row>
    <row r="5" spans="2:8" x14ac:dyDescent="0.45">
      <c r="B5" s="22">
        <v>10102</v>
      </c>
      <c r="C5" s="23"/>
      <c r="D5" s="24" t="s">
        <v>222</v>
      </c>
      <c r="E5" s="25"/>
      <c r="F5" s="29">
        <v>20102</v>
      </c>
      <c r="G5" s="30"/>
      <c r="H5" s="31"/>
    </row>
    <row r="6" spans="2:8" x14ac:dyDescent="0.45">
      <c r="B6" s="22">
        <v>10103</v>
      </c>
      <c r="C6" s="23"/>
      <c r="D6" s="24" t="s">
        <v>222</v>
      </c>
      <c r="E6" s="25"/>
      <c r="F6" s="29">
        <v>20103</v>
      </c>
      <c r="G6" s="30"/>
      <c r="H6" s="31"/>
    </row>
    <row r="7" spans="2:8" x14ac:dyDescent="0.45">
      <c r="B7" s="22">
        <v>10104</v>
      </c>
      <c r="C7" s="23"/>
      <c r="D7" s="24" t="s">
        <v>222</v>
      </c>
      <c r="E7" s="25"/>
      <c r="F7" s="29">
        <v>20104</v>
      </c>
      <c r="G7" s="30"/>
      <c r="H7" s="31"/>
    </row>
    <row r="8" spans="2:8" x14ac:dyDescent="0.45">
      <c r="B8" s="22">
        <v>10105</v>
      </c>
      <c r="C8" s="23"/>
      <c r="D8" s="24" t="s">
        <v>222</v>
      </c>
      <c r="E8" s="25"/>
      <c r="F8" s="29">
        <v>20105</v>
      </c>
      <c r="G8" s="30"/>
      <c r="H8" s="31"/>
    </row>
    <row r="9" spans="2:8" x14ac:dyDescent="0.45">
      <c r="B9" s="22">
        <v>10106</v>
      </c>
      <c r="C9" s="23"/>
      <c r="D9" s="24" t="s">
        <v>222</v>
      </c>
      <c r="E9" s="25"/>
      <c r="F9" s="29">
        <v>20106</v>
      </c>
      <c r="G9" s="30"/>
      <c r="H9" s="31"/>
    </row>
    <row r="10" spans="2:8" x14ac:dyDescent="0.45">
      <c r="B10" s="22">
        <v>10107</v>
      </c>
      <c r="C10" s="23"/>
      <c r="D10" s="24" t="s">
        <v>222</v>
      </c>
      <c r="E10" s="25"/>
      <c r="F10" s="29">
        <v>20107</v>
      </c>
      <c r="G10" s="30"/>
      <c r="H10" s="31"/>
    </row>
    <row r="11" spans="2:8" x14ac:dyDescent="0.45">
      <c r="B11" s="22">
        <v>10108</v>
      </c>
      <c r="C11" s="23"/>
      <c r="D11" s="24" t="s">
        <v>222</v>
      </c>
      <c r="E11" s="25"/>
      <c r="F11" s="29">
        <v>20108</v>
      </c>
      <c r="G11" s="30"/>
      <c r="H11" s="31"/>
    </row>
    <row r="12" spans="2:8" x14ac:dyDescent="0.45">
      <c r="B12" s="22">
        <v>10109</v>
      </c>
      <c r="C12" s="23"/>
      <c r="D12" s="24" t="s">
        <v>222</v>
      </c>
      <c r="E12" s="25"/>
      <c r="F12" s="29">
        <v>20109</v>
      </c>
      <c r="G12" s="30"/>
      <c r="H12" s="31"/>
    </row>
    <row r="13" spans="2:8" x14ac:dyDescent="0.45">
      <c r="B13" s="22">
        <v>10110</v>
      </c>
      <c r="C13" s="23"/>
      <c r="D13" s="24" t="s">
        <v>222</v>
      </c>
      <c r="E13" s="25"/>
      <c r="F13" s="29">
        <v>20110</v>
      </c>
      <c r="G13" s="30"/>
      <c r="H13" s="31"/>
    </row>
    <row r="14" spans="2:8" x14ac:dyDescent="0.45">
      <c r="B14" s="22">
        <v>10111</v>
      </c>
      <c r="C14" s="23"/>
      <c r="D14" s="24" t="s">
        <v>222</v>
      </c>
      <c r="E14" s="25"/>
      <c r="F14" s="29">
        <v>20111</v>
      </c>
      <c r="G14" s="30"/>
      <c r="H14" s="31"/>
    </row>
    <row r="15" spans="2:8" x14ac:dyDescent="0.45">
      <c r="B15" s="22">
        <v>10113</v>
      </c>
      <c r="C15" s="23"/>
      <c r="D15" s="24" t="s">
        <v>222</v>
      </c>
      <c r="E15" s="25"/>
      <c r="F15" s="29">
        <v>20112</v>
      </c>
      <c r="G15" s="30"/>
      <c r="H15" s="31"/>
    </row>
    <row r="16" spans="2:8" x14ac:dyDescent="0.45">
      <c r="B16" s="22">
        <v>10114</v>
      </c>
      <c r="C16" s="23"/>
      <c r="D16" s="24" t="s">
        <v>222</v>
      </c>
      <c r="E16" s="25"/>
      <c r="F16" s="29">
        <v>20113</v>
      </c>
      <c r="G16" s="30"/>
      <c r="H16" s="31"/>
    </row>
    <row r="17" spans="2:8" x14ac:dyDescent="0.45">
      <c r="B17" s="22">
        <v>10115</v>
      </c>
      <c r="C17" s="23"/>
      <c r="D17" s="24" t="s">
        <v>222</v>
      </c>
      <c r="E17" s="25"/>
      <c r="F17" s="29">
        <v>20114</v>
      </c>
      <c r="G17" s="30"/>
      <c r="H17" s="31"/>
    </row>
    <row r="18" spans="2:8" x14ac:dyDescent="0.45">
      <c r="B18" s="22">
        <v>10116</v>
      </c>
      <c r="C18" s="23"/>
      <c r="D18" s="24" t="s">
        <v>222</v>
      </c>
      <c r="E18" s="25"/>
      <c r="F18" s="29">
        <v>20115</v>
      </c>
      <c r="G18" s="30"/>
      <c r="H18" s="31"/>
    </row>
    <row r="19" spans="2:8" x14ac:dyDescent="0.45">
      <c r="B19" s="22">
        <v>10117</v>
      </c>
      <c r="C19" s="23"/>
      <c r="D19" s="24" t="s">
        <v>222</v>
      </c>
      <c r="E19" s="25"/>
      <c r="F19" s="29">
        <v>20116</v>
      </c>
      <c r="G19" s="30"/>
      <c r="H19" s="31"/>
    </row>
    <row r="20" spans="2:8" x14ac:dyDescent="0.45">
      <c r="B20" s="22">
        <v>10118</v>
      </c>
      <c r="C20" s="23"/>
      <c r="D20" s="24" t="s">
        <v>222</v>
      </c>
      <c r="E20" s="25"/>
      <c r="F20" s="29">
        <v>20117</v>
      </c>
      <c r="G20" s="30"/>
      <c r="H20" s="31"/>
    </row>
    <row r="21" spans="2:8" x14ac:dyDescent="0.45">
      <c r="B21" s="22">
        <v>10119</v>
      </c>
      <c r="C21" s="23"/>
      <c r="D21" s="24" t="s">
        <v>222</v>
      </c>
      <c r="E21" s="25"/>
      <c r="F21" s="29">
        <v>20118</v>
      </c>
      <c r="G21" s="30"/>
      <c r="H21" s="31"/>
    </row>
    <row r="22" spans="2:8" x14ac:dyDescent="0.45">
      <c r="B22" s="22">
        <v>10120</v>
      </c>
      <c r="C22" s="23"/>
      <c r="D22" s="24" t="s">
        <v>222</v>
      </c>
      <c r="E22" s="25"/>
      <c r="F22" s="29">
        <v>20119</v>
      </c>
      <c r="G22" s="30"/>
      <c r="H22" s="31"/>
    </row>
    <row r="23" spans="2:8" x14ac:dyDescent="0.45">
      <c r="B23" s="22">
        <v>10121</v>
      </c>
      <c r="C23" s="23"/>
      <c r="D23" s="24" t="s">
        <v>222</v>
      </c>
      <c r="E23" s="25"/>
      <c r="F23" s="29">
        <v>20120</v>
      </c>
      <c r="G23" s="30"/>
      <c r="H23" s="31"/>
    </row>
    <row r="24" spans="2:8" x14ac:dyDescent="0.45">
      <c r="B24" s="32">
        <v>10122</v>
      </c>
      <c r="C24" s="23"/>
      <c r="D24" s="24" t="s">
        <v>222</v>
      </c>
      <c r="E24" s="25"/>
      <c r="F24" s="29">
        <v>20121</v>
      </c>
      <c r="G24" s="30"/>
      <c r="H24" s="31"/>
    </row>
    <row r="25" spans="2:8" x14ac:dyDescent="0.45">
      <c r="B25" s="32">
        <v>10123</v>
      </c>
      <c r="C25" s="23"/>
      <c r="D25" s="24" t="s">
        <v>222</v>
      </c>
      <c r="E25" s="25"/>
      <c r="F25" s="29">
        <v>20122</v>
      </c>
      <c r="G25" s="30"/>
      <c r="H25" s="31"/>
    </row>
    <row r="26" spans="2:8" x14ac:dyDescent="0.45">
      <c r="B26" s="32">
        <v>10124</v>
      </c>
      <c r="C26" s="23"/>
      <c r="D26" s="24" t="s">
        <v>222</v>
      </c>
      <c r="E26" s="25"/>
      <c r="F26" s="29">
        <v>20123</v>
      </c>
      <c r="G26" s="30"/>
      <c r="H26" s="31"/>
    </row>
    <row r="27" spans="2:8" x14ac:dyDescent="0.45">
      <c r="B27" s="32">
        <v>10125</v>
      </c>
      <c r="C27" s="23"/>
      <c r="D27" s="24" t="s">
        <v>222</v>
      </c>
      <c r="E27" s="25"/>
      <c r="F27" s="29">
        <v>20124</v>
      </c>
      <c r="G27" s="30"/>
      <c r="H27" s="31"/>
    </row>
    <row r="28" spans="2:8" x14ac:dyDescent="0.45">
      <c r="B28" s="32">
        <v>10126</v>
      </c>
      <c r="C28" s="23"/>
      <c r="D28" s="24" t="s">
        <v>222</v>
      </c>
      <c r="E28" s="25"/>
      <c r="F28" s="29">
        <v>20201</v>
      </c>
      <c r="G28" s="30"/>
      <c r="H28" s="31"/>
    </row>
    <row r="29" spans="2:8" x14ac:dyDescent="0.45">
      <c r="B29" s="32">
        <v>10201</v>
      </c>
      <c r="C29" s="23"/>
      <c r="D29" s="24" t="s">
        <v>223</v>
      </c>
      <c r="E29" s="25"/>
      <c r="F29" s="29">
        <v>20202</v>
      </c>
      <c r="G29" s="30"/>
      <c r="H29" s="31"/>
    </row>
    <row r="30" spans="2:8" x14ac:dyDescent="0.45">
      <c r="B30" s="32">
        <v>10202</v>
      </c>
      <c r="C30" s="23"/>
      <c r="D30" s="24" t="s">
        <v>223</v>
      </c>
      <c r="E30" s="25"/>
      <c r="F30" s="29">
        <v>20203</v>
      </c>
      <c r="G30" s="30"/>
      <c r="H30" s="31"/>
    </row>
    <row r="31" spans="2:8" x14ac:dyDescent="0.45">
      <c r="B31" s="32">
        <v>10203</v>
      </c>
      <c r="C31" s="23"/>
      <c r="D31" s="24" t="s">
        <v>223</v>
      </c>
      <c r="E31" s="25"/>
      <c r="F31" s="29">
        <v>20204</v>
      </c>
      <c r="G31" s="30"/>
      <c r="H31" s="31"/>
    </row>
    <row r="32" spans="2:8" x14ac:dyDescent="0.45">
      <c r="B32" s="32">
        <v>10204</v>
      </c>
      <c r="C32" s="23"/>
      <c r="D32" s="24" t="s">
        <v>223</v>
      </c>
      <c r="E32" s="25"/>
      <c r="F32" s="29">
        <v>20205</v>
      </c>
      <c r="G32" s="30"/>
      <c r="H32" s="31"/>
    </row>
    <row r="33" spans="2:8" x14ac:dyDescent="0.45">
      <c r="B33" s="32">
        <v>10205</v>
      </c>
      <c r="C33" s="23"/>
      <c r="D33" s="24" t="s">
        <v>223</v>
      </c>
      <c r="E33" s="25"/>
      <c r="F33" s="29">
        <v>20206</v>
      </c>
      <c r="G33" s="30"/>
      <c r="H33" s="31"/>
    </row>
    <row r="34" spans="2:8" x14ac:dyDescent="0.45">
      <c r="B34" s="32">
        <v>10206</v>
      </c>
      <c r="C34" s="23"/>
      <c r="D34" s="24" t="s">
        <v>223</v>
      </c>
      <c r="E34" s="25"/>
      <c r="F34" s="29">
        <v>20207</v>
      </c>
      <c r="G34" s="30"/>
      <c r="H34" s="31"/>
    </row>
    <row r="35" spans="2:8" x14ac:dyDescent="0.45">
      <c r="B35" s="32">
        <v>10207</v>
      </c>
      <c r="C35" s="23"/>
      <c r="D35" s="24" t="s">
        <v>223</v>
      </c>
      <c r="E35" s="25"/>
      <c r="F35" s="29">
        <v>20208</v>
      </c>
      <c r="G35" s="30"/>
      <c r="H35" s="31"/>
    </row>
    <row r="36" spans="2:8" x14ac:dyDescent="0.45">
      <c r="B36" s="32">
        <v>10208</v>
      </c>
      <c r="C36" s="23"/>
      <c r="D36" s="24" t="s">
        <v>223</v>
      </c>
      <c r="E36" s="25"/>
      <c r="F36" s="29">
        <v>20209</v>
      </c>
      <c r="G36" s="30"/>
      <c r="H36" s="31"/>
    </row>
    <row r="37" spans="2:8" x14ac:dyDescent="0.45">
      <c r="B37" s="32">
        <v>10209</v>
      </c>
      <c r="C37" s="23"/>
      <c r="D37" s="24" t="s">
        <v>223</v>
      </c>
      <c r="E37" s="25"/>
      <c r="F37" s="29">
        <v>20210</v>
      </c>
      <c r="G37" s="30"/>
      <c r="H37" s="31"/>
    </row>
    <row r="38" spans="2:8" x14ac:dyDescent="0.45">
      <c r="B38" s="32">
        <v>10210</v>
      </c>
      <c r="C38" s="23"/>
      <c r="D38" s="24" t="s">
        <v>223</v>
      </c>
      <c r="E38" s="25"/>
      <c r="F38" s="29">
        <v>20211</v>
      </c>
      <c r="G38" s="30"/>
      <c r="H38" s="31"/>
    </row>
    <row r="39" spans="2:8" x14ac:dyDescent="0.45">
      <c r="B39" s="32">
        <v>10211</v>
      </c>
      <c r="C39" s="23"/>
      <c r="D39" s="24" t="s">
        <v>223</v>
      </c>
      <c r="E39" s="25"/>
      <c r="F39" s="29">
        <v>20212</v>
      </c>
      <c r="G39" s="30"/>
      <c r="H39" s="31"/>
    </row>
    <row r="40" spans="2:8" x14ac:dyDescent="0.45">
      <c r="B40" s="32">
        <v>10212</v>
      </c>
      <c r="C40" s="23"/>
      <c r="D40" s="24" t="s">
        <v>223</v>
      </c>
      <c r="E40" s="25"/>
      <c r="F40" s="29">
        <v>20213</v>
      </c>
      <c r="G40" s="30"/>
      <c r="H40" s="31"/>
    </row>
    <row r="41" spans="2:8" x14ac:dyDescent="0.45">
      <c r="B41" s="32">
        <v>10213</v>
      </c>
      <c r="C41" s="23"/>
      <c r="D41" s="24" t="s">
        <v>223</v>
      </c>
      <c r="E41" s="25"/>
      <c r="F41" s="29">
        <v>20214</v>
      </c>
      <c r="G41" s="30"/>
      <c r="H41" s="31"/>
    </row>
    <row r="42" spans="2:8" x14ac:dyDescent="0.45">
      <c r="B42" s="32">
        <v>10214</v>
      </c>
      <c r="C42" s="23"/>
      <c r="D42" s="24" t="s">
        <v>223</v>
      </c>
      <c r="E42" s="25"/>
      <c r="F42" s="29">
        <v>20215</v>
      </c>
      <c r="G42" s="30"/>
      <c r="H42" s="31"/>
    </row>
    <row r="43" spans="2:8" x14ac:dyDescent="0.45">
      <c r="B43" s="32">
        <v>10215</v>
      </c>
      <c r="C43" s="23"/>
      <c r="D43" s="24" t="s">
        <v>223</v>
      </c>
      <c r="E43" s="25"/>
      <c r="F43" s="29">
        <v>20216</v>
      </c>
      <c r="G43" s="30"/>
      <c r="H43" s="31"/>
    </row>
    <row r="44" spans="2:8" x14ac:dyDescent="0.45">
      <c r="B44" s="32">
        <v>10216</v>
      </c>
      <c r="C44" s="23"/>
      <c r="D44" s="24" t="s">
        <v>223</v>
      </c>
      <c r="E44" s="25"/>
      <c r="F44" s="29">
        <v>20217</v>
      </c>
      <c r="G44" s="30"/>
      <c r="H44" s="31"/>
    </row>
    <row r="45" spans="2:8" x14ac:dyDescent="0.45">
      <c r="B45" s="32">
        <v>10217</v>
      </c>
      <c r="C45" s="23"/>
      <c r="D45" s="24" t="s">
        <v>223</v>
      </c>
      <c r="E45" s="25"/>
      <c r="F45" s="29">
        <v>20218</v>
      </c>
      <c r="G45" s="30"/>
      <c r="H45" s="31"/>
    </row>
    <row r="46" spans="2:8" x14ac:dyDescent="0.45">
      <c r="B46" s="32">
        <v>10218</v>
      </c>
      <c r="C46" s="23"/>
      <c r="D46" s="24" t="s">
        <v>223</v>
      </c>
      <c r="E46" s="25"/>
      <c r="F46" s="29">
        <v>20219</v>
      </c>
      <c r="G46" s="30"/>
      <c r="H46" s="31"/>
    </row>
    <row r="47" spans="2:8" x14ac:dyDescent="0.45">
      <c r="B47" s="32">
        <v>10219</v>
      </c>
      <c r="C47" s="23"/>
      <c r="D47" s="24" t="s">
        <v>223</v>
      </c>
      <c r="E47" s="25"/>
      <c r="F47" s="29">
        <v>20220</v>
      </c>
      <c r="G47" s="30"/>
      <c r="H47" s="31"/>
    </row>
    <row r="48" spans="2:8" x14ac:dyDescent="0.45">
      <c r="B48" s="32">
        <v>10220</v>
      </c>
      <c r="C48" s="23"/>
      <c r="D48" s="24" t="s">
        <v>223</v>
      </c>
      <c r="E48" s="25"/>
      <c r="F48" s="29">
        <v>20221</v>
      </c>
      <c r="G48" s="30"/>
      <c r="H48" s="31"/>
    </row>
    <row r="49" spans="2:8" x14ac:dyDescent="0.45">
      <c r="B49" s="32">
        <v>10221</v>
      </c>
      <c r="C49" s="23"/>
      <c r="D49" s="24" t="s">
        <v>223</v>
      </c>
      <c r="E49" s="25"/>
      <c r="F49" s="29">
        <v>20222</v>
      </c>
      <c r="G49" s="30"/>
      <c r="H49" s="31"/>
    </row>
    <row r="50" spans="2:8" x14ac:dyDescent="0.45">
      <c r="B50" s="32">
        <v>10222</v>
      </c>
      <c r="C50" s="23"/>
      <c r="D50" s="24" t="s">
        <v>223</v>
      </c>
      <c r="E50" s="25"/>
      <c r="F50" s="29">
        <v>20223</v>
      </c>
      <c r="G50" s="30"/>
      <c r="H50" s="31"/>
    </row>
    <row r="51" spans="2:8" x14ac:dyDescent="0.45">
      <c r="B51" s="32">
        <v>10223</v>
      </c>
      <c r="C51" s="23"/>
      <c r="D51" s="24" t="s">
        <v>223</v>
      </c>
      <c r="E51" s="25"/>
      <c r="F51" s="29">
        <v>20301</v>
      </c>
      <c r="G51" s="30"/>
      <c r="H51" s="31"/>
    </row>
    <row r="52" spans="2:8" x14ac:dyDescent="0.45">
      <c r="B52" s="32">
        <v>10224</v>
      </c>
      <c r="C52" s="23"/>
      <c r="D52" s="24" t="s">
        <v>223</v>
      </c>
      <c r="E52" s="25"/>
      <c r="F52" s="29">
        <v>20302</v>
      </c>
      <c r="G52" s="30"/>
      <c r="H52" s="31"/>
    </row>
    <row r="53" spans="2:8" x14ac:dyDescent="0.45">
      <c r="B53" s="32">
        <v>10225</v>
      </c>
      <c r="C53" s="23"/>
      <c r="D53" s="24" t="s">
        <v>223</v>
      </c>
      <c r="E53" s="25"/>
      <c r="F53" s="29">
        <v>20303</v>
      </c>
      <c r="G53" s="30"/>
      <c r="H53" s="31"/>
    </row>
    <row r="54" spans="2:8" x14ac:dyDescent="0.45">
      <c r="B54" s="32">
        <v>10226</v>
      </c>
      <c r="C54" s="23"/>
      <c r="D54" s="24" t="s">
        <v>223</v>
      </c>
      <c r="E54" s="25"/>
      <c r="F54" s="29">
        <v>20304</v>
      </c>
      <c r="G54" s="30"/>
      <c r="H54" s="31"/>
    </row>
    <row r="55" spans="2:8" x14ac:dyDescent="0.45">
      <c r="B55" s="32">
        <v>10302</v>
      </c>
      <c r="C55" s="23"/>
      <c r="D55" s="24" t="s">
        <v>224</v>
      </c>
      <c r="E55" s="25"/>
      <c r="F55" s="29">
        <v>20305</v>
      </c>
      <c r="G55" s="30"/>
      <c r="H55" s="31"/>
    </row>
    <row r="56" spans="2:8" x14ac:dyDescent="0.45">
      <c r="B56" s="32">
        <v>10303</v>
      </c>
      <c r="C56" s="23"/>
      <c r="D56" s="24" t="s">
        <v>224</v>
      </c>
      <c r="E56" s="25"/>
      <c r="F56" s="29">
        <v>20306</v>
      </c>
      <c r="G56" s="30"/>
      <c r="H56" s="31"/>
    </row>
    <row r="57" spans="2:8" x14ac:dyDescent="0.45">
      <c r="B57" s="32">
        <v>10304</v>
      </c>
      <c r="C57" s="23"/>
      <c r="D57" s="24" t="s">
        <v>224</v>
      </c>
      <c r="E57" s="25"/>
      <c r="F57" s="29">
        <v>20307</v>
      </c>
      <c r="G57" s="30"/>
      <c r="H57" s="31"/>
    </row>
    <row r="58" spans="2:8" x14ac:dyDescent="0.45">
      <c r="B58" s="32">
        <v>10305</v>
      </c>
      <c r="C58" s="23"/>
      <c r="D58" s="24" t="s">
        <v>224</v>
      </c>
      <c r="E58" s="25"/>
      <c r="F58" s="29">
        <v>20308</v>
      </c>
      <c r="G58" s="30"/>
      <c r="H58" s="31"/>
    </row>
    <row r="59" spans="2:8" x14ac:dyDescent="0.45">
      <c r="B59" s="32">
        <v>10306</v>
      </c>
      <c r="C59" s="23"/>
      <c r="D59" s="24" t="s">
        <v>224</v>
      </c>
      <c r="E59" s="25"/>
      <c r="F59" s="29">
        <v>20309</v>
      </c>
      <c r="G59" s="30"/>
      <c r="H59" s="31"/>
    </row>
    <row r="60" spans="2:8" x14ac:dyDescent="0.45">
      <c r="B60" s="32">
        <v>10307</v>
      </c>
      <c r="C60" s="23"/>
      <c r="D60" s="24" t="s">
        <v>224</v>
      </c>
      <c r="E60" s="25"/>
      <c r="F60" s="29">
        <v>20310</v>
      </c>
      <c r="G60" s="30"/>
      <c r="H60" s="31"/>
    </row>
    <row r="61" spans="2:8" x14ac:dyDescent="0.45">
      <c r="B61" s="32">
        <v>10308</v>
      </c>
      <c r="C61" s="23"/>
      <c r="D61" s="24" t="s">
        <v>224</v>
      </c>
      <c r="E61" s="25"/>
      <c r="F61" s="29">
        <v>20311</v>
      </c>
      <c r="G61" s="30"/>
      <c r="H61" s="31"/>
    </row>
    <row r="62" spans="2:8" x14ac:dyDescent="0.45">
      <c r="B62" s="32">
        <v>10309</v>
      </c>
      <c r="C62" s="23"/>
      <c r="D62" s="24" t="s">
        <v>224</v>
      </c>
      <c r="E62" s="25"/>
      <c r="F62" s="29">
        <v>20312</v>
      </c>
      <c r="G62" s="30"/>
      <c r="H62" s="31"/>
    </row>
    <row r="63" spans="2:8" x14ac:dyDescent="0.45">
      <c r="B63" s="32">
        <v>10310</v>
      </c>
      <c r="C63" s="23"/>
      <c r="D63" s="24" t="s">
        <v>224</v>
      </c>
      <c r="E63" s="25"/>
      <c r="F63" s="29">
        <v>20313</v>
      </c>
      <c r="G63" s="30"/>
      <c r="H63" s="31"/>
    </row>
    <row r="64" spans="2:8" x14ac:dyDescent="0.45">
      <c r="B64" s="32">
        <v>10311</v>
      </c>
      <c r="C64" s="23"/>
      <c r="D64" s="24" t="s">
        <v>224</v>
      </c>
      <c r="E64" s="25"/>
      <c r="F64" s="29">
        <v>20314</v>
      </c>
      <c r="G64" s="30"/>
      <c r="H64" s="31"/>
    </row>
    <row r="65" spans="2:8" x14ac:dyDescent="0.45">
      <c r="B65" s="32">
        <v>10312</v>
      </c>
      <c r="C65" s="23"/>
      <c r="D65" s="24" t="s">
        <v>224</v>
      </c>
      <c r="E65" s="25"/>
      <c r="F65" s="29">
        <v>20315</v>
      </c>
      <c r="G65" s="30"/>
      <c r="H65" s="31"/>
    </row>
    <row r="66" spans="2:8" x14ac:dyDescent="0.45">
      <c r="B66" s="32">
        <v>10313</v>
      </c>
      <c r="C66" s="23"/>
      <c r="D66" s="24" t="s">
        <v>224</v>
      </c>
      <c r="E66" s="25"/>
      <c r="F66" s="29">
        <v>20316</v>
      </c>
      <c r="G66" s="30"/>
      <c r="H66" s="31"/>
    </row>
    <row r="67" spans="2:8" x14ac:dyDescent="0.45">
      <c r="B67" s="32">
        <v>10314</v>
      </c>
      <c r="C67" s="23"/>
      <c r="D67" s="24" t="s">
        <v>224</v>
      </c>
      <c r="E67" s="25"/>
      <c r="F67" s="29">
        <v>20317</v>
      </c>
      <c r="G67" s="30"/>
      <c r="H67" s="31"/>
    </row>
    <row r="68" spans="2:8" x14ac:dyDescent="0.45">
      <c r="B68" s="32">
        <v>10315</v>
      </c>
      <c r="C68" s="23"/>
      <c r="D68" s="24" t="s">
        <v>224</v>
      </c>
      <c r="E68" s="25"/>
      <c r="F68" s="29">
        <v>20318</v>
      </c>
      <c r="G68" s="30"/>
      <c r="H68" s="31"/>
    </row>
    <row r="69" spans="2:8" x14ac:dyDescent="0.45">
      <c r="B69" s="32">
        <v>10316</v>
      </c>
      <c r="C69" s="23"/>
      <c r="D69" s="24" t="s">
        <v>224</v>
      </c>
      <c r="E69" s="25"/>
      <c r="F69" s="29">
        <v>20319</v>
      </c>
      <c r="G69" s="30"/>
      <c r="H69" s="31"/>
    </row>
    <row r="70" spans="2:8" x14ac:dyDescent="0.45">
      <c r="B70" s="32">
        <v>10317</v>
      </c>
      <c r="C70" s="23"/>
      <c r="D70" s="24" t="s">
        <v>224</v>
      </c>
      <c r="E70" s="25"/>
      <c r="F70" s="29">
        <v>20320</v>
      </c>
      <c r="G70" s="30"/>
      <c r="H70" s="31"/>
    </row>
    <row r="71" spans="2:8" x14ac:dyDescent="0.45">
      <c r="B71" s="32">
        <v>10318</v>
      </c>
      <c r="C71" s="23"/>
      <c r="D71" s="24" t="s">
        <v>224</v>
      </c>
      <c r="E71" s="25"/>
      <c r="F71" s="29">
        <v>20321</v>
      </c>
      <c r="G71" s="30"/>
      <c r="H71" s="31"/>
    </row>
    <row r="72" spans="2:8" x14ac:dyDescent="0.45">
      <c r="B72" s="32">
        <v>10319</v>
      </c>
      <c r="C72" s="23"/>
      <c r="D72" s="24" t="s">
        <v>224</v>
      </c>
      <c r="E72" s="25"/>
      <c r="F72" s="29">
        <v>20322</v>
      </c>
      <c r="G72" s="30"/>
      <c r="H72" s="31"/>
    </row>
    <row r="73" spans="2:8" x14ac:dyDescent="0.45">
      <c r="B73" s="32">
        <v>10320</v>
      </c>
      <c r="C73" s="23"/>
      <c r="D73" s="24" t="s">
        <v>224</v>
      </c>
      <c r="E73" s="25"/>
      <c r="F73" s="29">
        <v>20323</v>
      </c>
      <c r="G73" s="30"/>
      <c r="H73" s="31"/>
    </row>
    <row r="74" spans="2:8" x14ac:dyDescent="0.45">
      <c r="B74" s="32">
        <v>10321</v>
      </c>
      <c r="C74" s="23"/>
      <c r="D74" s="24" t="s">
        <v>224</v>
      </c>
      <c r="E74" s="25"/>
      <c r="F74" s="29">
        <v>20324</v>
      </c>
      <c r="G74" s="30"/>
      <c r="H74" s="31"/>
    </row>
    <row r="75" spans="2:8" x14ac:dyDescent="0.45">
      <c r="B75" s="32">
        <v>10322</v>
      </c>
      <c r="C75" s="23"/>
      <c r="D75" s="24" t="s">
        <v>224</v>
      </c>
      <c r="E75" s="25"/>
      <c r="F75" s="29">
        <v>20401</v>
      </c>
      <c r="G75" s="30"/>
      <c r="H75" s="31"/>
    </row>
    <row r="76" spans="2:8" x14ac:dyDescent="0.45">
      <c r="B76" s="32">
        <v>10323</v>
      </c>
      <c r="C76" s="23"/>
      <c r="D76" s="24" t="s">
        <v>224</v>
      </c>
      <c r="E76" s="25"/>
      <c r="F76" s="29">
        <v>20402</v>
      </c>
      <c r="G76" s="30"/>
      <c r="H76" s="31"/>
    </row>
    <row r="77" spans="2:8" x14ac:dyDescent="0.45">
      <c r="B77" s="32">
        <v>10324</v>
      </c>
      <c r="C77" s="23"/>
      <c r="D77" s="24" t="s">
        <v>224</v>
      </c>
      <c r="E77" s="25"/>
      <c r="F77" s="29">
        <v>20403</v>
      </c>
      <c r="G77" s="30"/>
      <c r="H77" s="31"/>
    </row>
    <row r="78" spans="2:8" x14ac:dyDescent="0.45">
      <c r="B78" s="32">
        <v>10325</v>
      </c>
      <c r="C78" s="23"/>
      <c r="D78" s="24" t="s">
        <v>224</v>
      </c>
      <c r="E78" s="25"/>
      <c r="F78" s="29">
        <v>20404</v>
      </c>
      <c r="G78" s="30"/>
      <c r="H78" s="31"/>
    </row>
    <row r="79" spans="2:8" x14ac:dyDescent="0.45">
      <c r="B79" s="32">
        <v>10326</v>
      </c>
      <c r="C79" s="23"/>
      <c r="D79" s="24" t="s">
        <v>224</v>
      </c>
      <c r="E79" s="25"/>
      <c r="F79" s="29">
        <v>20405</v>
      </c>
      <c r="G79" s="30"/>
      <c r="H79" s="31"/>
    </row>
    <row r="80" spans="2:8" x14ac:dyDescent="0.45">
      <c r="B80" s="32">
        <v>10327</v>
      </c>
      <c r="C80" s="23"/>
      <c r="D80" s="24" t="s">
        <v>224</v>
      </c>
      <c r="E80" s="25"/>
      <c r="F80" s="29">
        <v>20406</v>
      </c>
      <c r="G80" s="30"/>
      <c r="H80" s="31"/>
    </row>
    <row r="81" spans="2:8" x14ac:dyDescent="0.45">
      <c r="B81" s="32">
        <v>10401</v>
      </c>
      <c r="C81" s="23"/>
      <c r="D81" s="24" t="s">
        <v>225</v>
      </c>
      <c r="E81" s="25"/>
      <c r="F81" s="32">
        <v>20407</v>
      </c>
      <c r="G81" s="23"/>
      <c r="H81" s="31"/>
    </row>
    <row r="82" spans="2:8" x14ac:dyDescent="0.45">
      <c r="B82" s="32">
        <v>10402</v>
      </c>
      <c r="C82" s="23"/>
      <c r="D82" s="24" t="s">
        <v>225</v>
      </c>
      <c r="E82" s="25"/>
      <c r="F82" s="32">
        <v>20408</v>
      </c>
      <c r="G82" s="23"/>
      <c r="H82" s="31"/>
    </row>
    <row r="83" spans="2:8" x14ac:dyDescent="0.45">
      <c r="B83" s="32">
        <v>10403</v>
      </c>
      <c r="C83" s="23"/>
      <c r="D83" s="24" t="s">
        <v>225</v>
      </c>
      <c r="E83" s="25"/>
      <c r="F83" s="32">
        <v>20409</v>
      </c>
      <c r="G83" s="23"/>
      <c r="H83" s="31"/>
    </row>
    <row r="84" spans="2:8" x14ac:dyDescent="0.45">
      <c r="B84" s="32">
        <v>10404</v>
      </c>
      <c r="C84" s="33"/>
      <c r="D84" s="24" t="s">
        <v>225</v>
      </c>
      <c r="E84" s="25"/>
      <c r="F84" s="32">
        <v>20410</v>
      </c>
      <c r="G84" s="23"/>
      <c r="H84" s="31"/>
    </row>
    <row r="85" spans="2:8" x14ac:dyDescent="0.45">
      <c r="B85" s="32">
        <v>10405</v>
      </c>
      <c r="C85" s="33"/>
      <c r="D85" s="24" t="s">
        <v>225</v>
      </c>
      <c r="E85" s="25"/>
      <c r="F85" s="32">
        <v>20411</v>
      </c>
      <c r="G85" s="33"/>
      <c r="H85" s="31"/>
    </row>
    <row r="86" spans="2:8" x14ac:dyDescent="0.45">
      <c r="B86" s="32">
        <v>10406</v>
      </c>
      <c r="C86" s="33"/>
      <c r="D86" s="24" t="s">
        <v>225</v>
      </c>
      <c r="E86" s="25"/>
      <c r="F86" s="32">
        <v>20412</v>
      </c>
      <c r="G86" s="33"/>
      <c r="H86" s="31"/>
    </row>
    <row r="87" spans="2:8" x14ac:dyDescent="0.45">
      <c r="B87" s="32">
        <v>10408</v>
      </c>
      <c r="C87" s="33"/>
      <c r="D87" s="24" t="s">
        <v>225</v>
      </c>
      <c r="E87" s="25"/>
      <c r="F87" s="32">
        <v>20413</v>
      </c>
      <c r="G87" s="33"/>
      <c r="H87" s="31"/>
    </row>
    <row r="88" spans="2:8" x14ac:dyDescent="0.45">
      <c r="B88" s="32">
        <v>10409</v>
      </c>
      <c r="C88" s="33"/>
      <c r="D88" s="24" t="s">
        <v>225</v>
      </c>
      <c r="E88" s="25"/>
      <c r="F88" s="32">
        <v>20414</v>
      </c>
      <c r="G88" s="33"/>
      <c r="H88" s="31"/>
    </row>
    <row r="89" spans="2:8" x14ac:dyDescent="0.45">
      <c r="B89" s="32">
        <v>10411</v>
      </c>
      <c r="C89" s="33"/>
      <c r="D89" s="24" t="s">
        <v>225</v>
      </c>
      <c r="E89" s="25"/>
      <c r="F89" s="32">
        <v>20415</v>
      </c>
      <c r="G89" s="33"/>
      <c r="H89" s="31"/>
    </row>
    <row r="90" spans="2:8" x14ac:dyDescent="0.45">
      <c r="B90" s="32">
        <v>10412</v>
      </c>
      <c r="C90" s="33"/>
      <c r="D90" s="24" t="s">
        <v>225</v>
      </c>
      <c r="E90" s="25"/>
      <c r="F90" s="32">
        <v>20416</v>
      </c>
      <c r="G90" s="33"/>
      <c r="H90" s="31"/>
    </row>
    <row r="91" spans="2:8" x14ac:dyDescent="0.45">
      <c r="B91" s="32">
        <v>10413</v>
      </c>
      <c r="C91" s="33"/>
      <c r="D91" s="24" t="s">
        <v>225</v>
      </c>
      <c r="E91" s="25"/>
      <c r="F91" s="32">
        <v>20417</v>
      </c>
      <c r="G91" s="33"/>
      <c r="H91" s="31"/>
    </row>
    <row r="92" spans="2:8" x14ac:dyDescent="0.45">
      <c r="B92" s="32">
        <v>10414</v>
      </c>
      <c r="C92" s="33"/>
      <c r="D92" s="24" t="s">
        <v>225</v>
      </c>
      <c r="E92" s="25"/>
      <c r="F92" s="32">
        <v>20418</v>
      </c>
      <c r="G92" s="33"/>
      <c r="H92" s="31"/>
    </row>
    <row r="93" spans="2:8" x14ac:dyDescent="0.45">
      <c r="B93" s="32">
        <v>10415</v>
      </c>
      <c r="C93" s="33"/>
      <c r="D93" s="24" t="s">
        <v>225</v>
      </c>
      <c r="E93" s="25"/>
      <c r="F93" s="32">
        <v>20419</v>
      </c>
      <c r="G93" s="33"/>
      <c r="H93" s="31"/>
    </row>
    <row r="94" spans="2:8" x14ac:dyDescent="0.45">
      <c r="B94" s="32">
        <v>10416</v>
      </c>
      <c r="C94" s="33"/>
      <c r="D94" s="24" t="s">
        <v>225</v>
      </c>
      <c r="E94" s="25"/>
      <c r="F94" s="32">
        <v>20420</v>
      </c>
      <c r="G94" s="33"/>
      <c r="H94" s="31"/>
    </row>
    <row r="95" spans="2:8" x14ac:dyDescent="0.45">
      <c r="B95" s="32">
        <v>10417</v>
      </c>
      <c r="C95" s="33"/>
      <c r="D95" s="24" t="s">
        <v>225</v>
      </c>
      <c r="E95" s="25"/>
      <c r="F95" s="32">
        <v>20421</v>
      </c>
      <c r="G95" s="33"/>
      <c r="H95" s="31"/>
    </row>
    <row r="96" spans="2:8" x14ac:dyDescent="0.45">
      <c r="B96" s="32">
        <v>10418</v>
      </c>
      <c r="C96" s="33"/>
      <c r="D96" s="24" t="s">
        <v>225</v>
      </c>
      <c r="E96" s="25"/>
      <c r="F96" s="32">
        <v>20422</v>
      </c>
      <c r="G96" s="33"/>
      <c r="H96" s="31"/>
    </row>
    <row r="97" spans="2:8" x14ac:dyDescent="0.45">
      <c r="B97" s="32">
        <v>10419</v>
      </c>
      <c r="C97" s="33"/>
      <c r="D97" s="24" t="s">
        <v>225</v>
      </c>
      <c r="E97" s="25"/>
      <c r="F97" s="32">
        <v>20423</v>
      </c>
      <c r="G97" s="33"/>
      <c r="H97" s="31"/>
    </row>
    <row r="98" spans="2:8" x14ac:dyDescent="0.45">
      <c r="B98" s="32">
        <v>10420</v>
      </c>
      <c r="C98" s="33"/>
      <c r="D98" s="24" t="s">
        <v>225</v>
      </c>
      <c r="E98" s="25"/>
      <c r="F98" s="32">
        <v>20424</v>
      </c>
      <c r="G98" s="33"/>
      <c r="H98" s="31"/>
    </row>
    <row r="99" spans="2:8" x14ac:dyDescent="0.45">
      <c r="B99" s="32">
        <v>10421</v>
      </c>
      <c r="C99" s="33"/>
      <c r="D99" s="24" t="s">
        <v>225</v>
      </c>
      <c r="E99" s="25"/>
      <c r="F99" s="32">
        <v>20501</v>
      </c>
      <c r="G99" s="33"/>
      <c r="H99" s="31"/>
    </row>
    <row r="100" spans="2:8" x14ac:dyDescent="0.45">
      <c r="B100" s="32">
        <v>10422</v>
      </c>
      <c r="C100" s="33"/>
      <c r="D100" s="24" t="s">
        <v>225</v>
      </c>
      <c r="E100" s="25"/>
      <c r="F100" s="32">
        <v>20502</v>
      </c>
      <c r="G100" s="33"/>
      <c r="H100" s="31"/>
    </row>
    <row r="101" spans="2:8" x14ac:dyDescent="0.45">
      <c r="B101" s="32">
        <v>10423</v>
      </c>
      <c r="C101" s="33"/>
      <c r="D101" s="24" t="s">
        <v>225</v>
      </c>
      <c r="E101" s="25"/>
      <c r="F101" s="32">
        <v>20503</v>
      </c>
      <c r="G101" s="33"/>
      <c r="H101" s="31"/>
    </row>
    <row r="102" spans="2:8" x14ac:dyDescent="0.45">
      <c r="B102" s="32">
        <v>10424</v>
      </c>
      <c r="C102" s="33"/>
      <c r="D102" s="24" t="s">
        <v>225</v>
      </c>
      <c r="E102" s="25"/>
      <c r="F102" s="32">
        <v>20504</v>
      </c>
      <c r="G102" s="33"/>
      <c r="H102" s="31"/>
    </row>
    <row r="103" spans="2:8" x14ac:dyDescent="0.45">
      <c r="B103" s="32">
        <v>10425</v>
      </c>
      <c r="C103" s="33"/>
      <c r="D103" s="24" t="s">
        <v>225</v>
      </c>
      <c r="E103" s="25"/>
      <c r="F103" s="32">
        <v>20505</v>
      </c>
      <c r="G103" s="33"/>
      <c r="H103" s="31"/>
    </row>
    <row r="104" spans="2:8" x14ac:dyDescent="0.45">
      <c r="B104" s="32">
        <v>10426</v>
      </c>
      <c r="C104" s="33"/>
      <c r="D104" s="24" t="s">
        <v>225</v>
      </c>
      <c r="E104" s="25"/>
      <c r="F104" s="32">
        <v>20506</v>
      </c>
      <c r="G104" s="33"/>
      <c r="H104" s="31"/>
    </row>
    <row r="105" spans="2:8" x14ac:dyDescent="0.45">
      <c r="B105" s="32">
        <v>10501</v>
      </c>
      <c r="C105" s="33"/>
      <c r="D105" s="24" t="s">
        <v>226</v>
      </c>
      <c r="E105" s="25"/>
      <c r="F105" s="32">
        <v>20507</v>
      </c>
      <c r="G105" s="33"/>
      <c r="H105" s="31"/>
    </row>
    <row r="106" spans="2:8" x14ac:dyDescent="0.45">
      <c r="B106" s="32">
        <v>10502</v>
      </c>
      <c r="C106" s="33"/>
      <c r="D106" s="24" t="s">
        <v>226</v>
      </c>
      <c r="E106" s="25"/>
      <c r="F106" s="32">
        <v>20508</v>
      </c>
      <c r="G106" s="33"/>
      <c r="H106" s="31"/>
    </row>
    <row r="107" spans="2:8" x14ac:dyDescent="0.45">
      <c r="B107" s="32">
        <v>10503</v>
      </c>
      <c r="C107" s="33"/>
      <c r="D107" s="24" t="s">
        <v>226</v>
      </c>
      <c r="E107" s="25"/>
      <c r="F107" s="32">
        <v>20509</v>
      </c>
      <c r="G107" s="33"/>
      <c r="H107" s="31"/>
    </row>
    <row r="108" spans="2:8" x14ac:dyDescent="0.45">
      <c r="B108" s="32">
        <v>10504</v>
      </c>
      <c r="C108" s="33"/>
      <c r="D108" s="24" t="s">
        <v>226</v>
      </c>
      <c r="E108" s="25"/>
      <c r="F108" s="32">
        <v>20510</v>
      </c>
      <c r="G108" s="33"/>
      <c r="H108" s="31"/>
    </row>
    <row r="109" spans="2:8" x14ac:dyDescent="0.45">
      <c r="B109" s="32">
        <v>10505</v>
      </c>
      <c r="C109" s="33"/>
      <c r="D109" s="24" t="s">
        <v>226</v>
      </c>
      <c r="E109" s="25"/>
      <c r="F109" s="32">
        <v>20511</v>
      </c>
      <c r="G109" s="33"/>
      <c r="H109" s="31"/>
    </row>
    <row r="110" spans="2:8" x14ac:dyDescent="0.45">
      <c r="B110" s="32">
        <v>10506</v>
      </c>
      <c r="C110" s="33"/>
      <c r="D110" s="24" t="s">
        <v>226</v>
      </c>
      <c r="E110" s="25"/>
      <c r="F110" s="32">
        <v>20512</v>
      </c>
      <c r="G110" s="33"/>
      <c r="H110" s="31"/>
    </row>
    <row r="111" spans="2:8" x14ac:dyDescent="0.45">
      <c r="B111" s="32">
        <v>10507</v>
      </c>
      <c r="C111" s="33"/>
      <c r="D111" s="24" t="s">
        <v>226</v>
      </c>
      <c r="E111" s="25"/>
      <c r="F111" s="32">
        <v>20513</v>
      </c>
      <c r="G111" s="33"/>
      <c r="H111" s="31"/>
    </row>
    <row r="112" spans="2:8" x14ac:dyDescent="0.45">
      <c r="B112" s="32">
        <v>10508</v>
      </c>
      <c r="C112" s="33"/>
      <c r="D112" s="24" t="s">
        <v>226</v>
      </c>
      <c r="E112" s="25"/>
      <c r="F112" s="32">
        <v>20514</v>
      </c>
      <c r="G112" s="33"/>
      <c r="H112" s="31"/>
    </row>
    <row r="113" spans="2:8" x14ac:dyDescent="0.45">
      <c r="B113" s="32">
        <v>10509</v>
      </c>
      <c r="C113" s="33"/>
      <c r="D113" s="24" t="s">
        <v>226</v>
      </c>
      <c r="E113" s="25"/>
      <c r="F113" s="32">
        <v>20515</v>
      </c>
      <c r="G113" s="33"/>
      <c r="H113" s="31"/>
    </row>
    <row r="114" spans="2:8" x14ac:dyDescent="0.45">
      <c r="B114" s="32">
        <v>10510</v>
      </c>
      <c r="C114" s="33"/>
      <c r="D114" s="24" t="s">
        <v>226</v>
      </c>
      <c r="E114" s="25"/>
      <c r="F114" s="32">
        <v>20516</v>
      </c>
      <c r="G114" s="33"/>
      <c r="H114" s="31"/>
    </row>
    <row r="115" spans="2:8" x14ac:dyDescent="0.45">
      <c r="B115" s="32">
        <v>10511</v>
      </c>
      <c r="C115" s="33"/>
      <c r="D115" s="24" t="s">
        <v>226</v>
      </c>
      <c r="E115" s="25"/>
      <c r="F115" s="32">
        <v>20517</v>
      </c>
      <c r="G115" s="33"/>
      <c r="H115" s="31"/>
    </row>
    <row r="116" spans="2:8" x14ac:dyDescent="0.45">
      <c r="B116" s="32">
        <v>10512</v>
      </c>
      <c r="C116" s="33"/>
      <c r="D116" s="24" t="s">
        <v>226</v>
      </c>
      <c r="E116" s="25"/>
      <c r="F116" s="32">
        <v>20518</v>
      </c>
      <c r="G116" s="33"/>
      <c r="H116" s="31"/>
    </row>
    <row r="117" spans="2:8" x14ac:dyDescent="0.45">
      <c r="B117" s="32">
        <v>10513</v>
      </c>
      <c r="C117" s="33"/>
      <c r="D117" s="24" t="s">
        <v>226</v>
      </c>
      <c r="E117" s="25"/>
      <c r="F117" s="32">
        <v>20519</v>
      </c>
      <c r="G117" s="33"/>
      <c r="H117" s="31"/>
    </row>
    <row r="118" spans="2:8" x14ac:dyDescent="0.45">
      <c r="B118" s="32">
        <v>10514</v>
      </c>
      <c r="C118" s="33"/>
      <c r="D118" s="24" t="s">
        <v>226</v>
      </c>
      <c r="E118" s="25"/>
      <c r="F118" s="32">
        <v>20520</v>
      </c>
      <c r="G118" s="33"/>
      <c r="H118" s="31"/>
    </row>
    <row r="119" spans="2:8" x14ac:dyDescent="0.45">
      <c r="B119" s="32">
        <v>10515</v>
      </c>
      <c r="C119" s="33"/>
      <c r="D119" s="24" t="s">
        <v>226</v>
      </c>
      <c r="E119" s="25"/>
      <c r="F119" s="32">
        <v>20521</v>
      </c>
      <c r="G119" s="33"/>
      <c r="H119" s="31"/>
    </row>
    <row r="120" spans="2:8" x14ac:dyDescent="0.45">
      <c r="B120" s="32">
        <v>10516</v>
      </c>
      <c r="C120" s="33"/>
      <c r="D120" s="24" t="s">
        <v>226</v>
      </c>
      <c r="E120" s="25"/>
      <c r="F120" s="32">
        <v>20522</v>
      </c>
      <c r="G120" s="33"/>
      <c r="H120" s="31"/>
    </row>
    <row r="121" spans="2:8" x14ac:dyDescent="0.45">
      <c r="B121" s="32">
        <v>10517</v>
      </c>
      <c r="C121" s="33"/>
      <c r="D121" s="24" t="s">
        <v>226</v>
      </c>
      <c r="E121" s="25"/>
      <c r="F121" s="32">
        <v>20523</v>
      </c>
      <c r="G121" s="33"/>
      <c r="H121" s="31"/>
    </row>
    <row r="122" spans="2:8" x14ac:dyDescent="0.45">
      <c r="B122" s="32">
        <v>10518</v>
      </c>
      <c r="C122" s="33"/>
      <c r="D122" s="24" t="s">
        <v>226</v>
      </c>
      <c r="E122" s="25"/>
      <c r="F122" s="32">
        <v>20524</v>
      </c>
      <c r="G122" s="33"/>
      <c r="H122" s="31"/>
    </row>
    <row r="123" spans="2:8" x14ac:dyDescent="0.45">
      <c r="B123" s="32">
        <v>10519</v>
      </c>
      <c r="C123" s="33"/>
      <c r="D123" s="24" t="s">
        <v>226</v>
      </c>
      <c r="E123" s="25"/>
      <c r="F123" s="32"/>
      <c r="G123" s="33"/>
      <c r="H123" s="31"/>
    </row>
    <row r="124" spans="2:8" x14ac:dyDescent="0.45">
      <c r="B124" s="32">
        <v>10520</v>
      </c>
      <c r="C124" s="33"/>
      <c r="D124" s="24" t="s">
        <v>226</v>
      </c>
      <c r="E124" s="25"/>
      <c r="F124" s="32"/>
      <c r="G124" s="33"/>
      <c r="H124" s="31"/>
    </row>
    <row r="125" spans="2:8" x14ac:dyDescent="0.45">
      <c r="B125" s="32">
        <v>10521</v>
      </c>
      <c r="C125" s="33"/>
      <c r="D125" s="24" t="s">
        <v>226</v>
      </c>
      <c r="E125" s="25"/>
      <c r="F125" s="32"/>
      <c r="G125" s="33"/>
      <c r="H125" s="31"/>
    </row>
    <row r="126" spans="2:8" x14ac:dyDescent="0.45">
      <c r="B126" s="32">
        <v>10522</v>
      </c>
      <c r="C126" s="33"/>
      <c r="D126" s="24" t="s">
        <v>226</v>
      </c>
      <c r="E126" s="25"/>
      <c r="F126" s="32"/>
      <c r="G126" s="33"/>
      <c r="H126" s="31"/>
    </row>
    <row r="127" spans="2:8" x14ac:dyDescent="0.45">
      <c r="B127" s="32">
        <v>10523</v>
      </c>
      <c r="C127" s="33"/>
      <c r="D127" s="24" t="s">
        <v>226</v>
      </c>
      <c r="E127" s="25"/>
      <c r="F127" s="32"/>
      <c r="G127" s="33"/>
      <c r="H127" s="31"/>
    </row>
    <row r="128" spans="2:8" x14ac:dyDescent="0.45">
      <c r="B128" s="32">
        <v>10524</v>
      </c>
      <c r="C128" s="33"/>
      <c r="D128" s="24" t="s">
        <v>226</v>
      </c>
      <c r="E128" s="25"/>
      <c r="F128" s="32"/>
      <c r="G128" s="33"/>
      <c r="H128" s="31"/>
    </row>
    <row r="129" spans="2:8" x14ac:dyDescent="0.45">
      <c r="B129" s="32">
        <v>10525</v>
      </c>
      <c r="C129" s="33"/>
      <c r="D129" s="24" t="s">
        <v>226</v>
      </c>
      <c r="E129" s="25"/>
      <c r="F129" s="32"/>
      <c r="G129" s="33"/>
      <c r="H129" s="31"/>
    </row>
    <row r="130" spans="2:8" x14ac:dyDescent="0.45">
      <c r="B130" s="32">
        <v>20101</v>
      </c>
      <c r="C130" s="33"/>
      <c r="D130" s="24" t="s">
        <v>227</v>
      </c>
      <c r="E130" s="25"/>
      <c r="F130" s="32"/>
      <c r="G130" s="33"/>
      <c r="H130" s="31"/>
    </row>
    <row r="131" spans="2:8" x14ac:dyDescent="0.45">
      <c r="B131" s="32">
        <v>20102</v>
      </c>
      <c r="C131" s="33"/>
      <c r="D131" s="24" t="s">
        <v>227</v>
      </c>
      <c r="F131" s="34"/>
      <c r="G131" s="35"/>
      <c r="H131" s="36"/>
    </row>
    <row r="132" spans="2:8" x14ac:dyDescent="0.45">
      <c r="B132" s="32">
        <v>20103</v>
      </c>
      <c r="C132" s="33"/>
      <c r="D132" s="24" t="s">
        <v>227</v>
      </c>
      <c r="F132" s="34"/>
      <c r="G132" s="35"/>
      <c r="H132" s="36"/>
    </row>
    <row r="133" spans="2:8" x14ac:dyDescent="0.45">
      <c r="B133" s="32">
        <v>20104</v>
      </c>
      <c r="C133" s="33"/>
      <c r="D133" s="24" t="s">
        <v>227</v>
      </c>
      <c r="F133" s="34"/>
      <c r="G133" s="35"/>
      <c r="H133" s="36"/>
    </row>
    <row r="134" spans="2:8" x14ac:dyDescent="0.45">
      <c r="B134" s="32">
        <v>20105</v>
      </c>
      <c r="C134" s="33"/>
      <c r="D134" s="24" t="s">
        <v>227</v>
      </c>
      <c r="F134" s="34"/>
      <c r="G134" s="35"/>
      <c r="H134" s="36"/>
    </row>
    <row r="135" spans="2:8" x14ac:dyDescent="0.45">
      <c r="B135" s="32">
        <v>20106</v>
      </c>
      <c r="C135" s="33"/>
      <c r="D135" s="24" t="s">
        <v>227</v>
      </c>
      <c r="F135" s="34"/>
      <c r="G135" s="35"/>
      <c r="H135" s="36"/>
    </row>
    <row r="136" spans="2:8" x14ac:dyDescent="0.45">
      <c r="B136" s="32">
        <v>20107</v>
      </c>
      <c r="C136" s="33"/>
      <c r="D136" s="24" t="s">
        <v>227</v>
      </c>
      <c r="F136" s="34"/>
      <c r="G136" s="35"/>
      <c r="H136" s="36"/>
    </row>
    <row r="137" spans="2:8" x14ac:dyDescent="0.45">
      <c r="B137" s="32">
        <v>20108</v>
      </c>
      <c r="C137" s="33"/>
      <c r="D137" s="24" t="s">
        <v>227</v>
      </c>
      <c r="F137" s="34"/>
      <c r="G137" s="35"/>
      <c r="H137" s="36"/>
    </row>
    <row r="138" spans="2:8" x14ac:dyDescent="0.45">
      <c r="B138" s="32">
        <v>20109</v>
      </c>
      <c r="C138" s="33"/>
      <c r="D138" s="24" t="s">
        <v>227</v>
      </c>
      <c r="F138" s="34"/>
      <c r="G138" s="35"/>
      <c r="H138" s="36"/>
    </row>
    <row r="139" spans="2:8" x14ac:dyDescent="0.45">
      <c r="B139" s="32">
        <v>20110</v>
      </c>
      <c r="C139" s="33"/>
      <c r="D139" s="24" t="s">
        <v>227</v>
      </c>
      <c r="F139" s="34"/>
      <c r="G139" s="35"/>
      <c r="H139" s="36"/>
    </row>
    <row r="140" spans="2:8" x14ac:dyDescent="0.45">
      <c r="B140" s="32">
        <v>20111</v>
      </c>
      <c r="C140" s="33"/>
      <c r="D140" s="24" t="s">
        <v>227</v>
      </c>
      <c r="F140" s="34"/>
      <c r="G140" s="35"/>
      <c r="H140" s="36"/>
    </row>
    <row r="141" spans="2:8" x14ac:dyDescent="0.45">
      <c r="B141" s="32">
        <v>20112</v>
      </c>
      <c r="C141" s="33"/>
      <c r="D141" s="24" t="s">
        <v>227</v>
      </c>
      <c r="F141" s="34"/>
      <c r="G141" s="35"/>
      <c r="H141" s="36"/>
    </row>
    <row r="142" spans="2:8" x14ac:dyDescent="0.45">
      <c r="B142" s="32">
        <v>20114</v>
      </c>
      <c r="C142" s="33"/>
      <c r="D142" s="24" t="s">
        <v>227</v>
      </c>
      <c r="F142" s="34"/>
      <c r="G142" s="35"/>
      <c r="H142" s="36"/>
    </row>
    <row r="143" spans="2:8" x14ac:dyDescent="0.45">
      <c r="B143" s="32">
        <v>20115</v>
      </c>
      <c r="C143" s="33"/>
      <c r="D143" s="24" t="s">
        <v>227</v>
      </c>
      <c r="F143" s="34"/>
      <c r="G143" s="35"/>
      <c r="H143" s="36"/>
    </row>
    <row r="144" spans="2:8" x14ac:dyDescent="0.45">
      <c r="B144" s="32">
        <v>20116</v>
      </c>
      <c r="C144" s="33"/>
      <c r="D144" s="24" t="s">
        <v>227</v>
      </c>
      <c r="F144" s="34"/>
      <c r="G144" s="35"/>
      <c r="H144" s="36"/>
    </row>
    <row r="145" spans="2:8" x14ac:dyDescent="0.45">
      <c r="B145" s="32">
        <v>20117</v>
      </c>
      <c r="C145" s="33"/>
      <c r="D145" s="24" t="s">
        <v>227</v>
      </c>
      <c r="F145" s="34"/>
      <c r="G145" s="35"/>
      <c r="H145" s="36"/>
    </row>
    <row r="146" spans="2:8" x14ac:dyDescent="0.45">
      <c r="B146" s="32">
        <v>20118</v>
      </c>
      <c r="C146" s="33"/>
      <c r="D146" s="24" t="s">
        <v>227</v>
      </c>
      <c r="F146" s="34"/>
      <c r="G146" s="35"/>
      <c r="H146" s="36"/>
    </row>
    <row r="147" spans="2:8" x14ac:dyDescent="0.45">
      <c r="B147" s="32">
        <v>20119</v>
      </c>
      <c r="C147" s="33"/>
      <c r="D147" s="24" t="s">
        <v>227</v>
      </c>
      <c r="F147" s="34"/>
      <c r="G147" s="35"/>
      <c r="H147" s="36"/>
    </row>
    <row r="148" spans="2:8" x14ac:dyDescent="0.45">
      <c r="B148" s="32">
        <v>20120</v>
      </c>
      <c r="C148" s="33"/>
      <c r="D148" s="24" t="s">
        <v>227</v>
      </c>
      <c r="F148" s="34"/>
      <c r="G148" s="35"/>
      <c r="H148" s="36"/>
    </row>
    <row r="149" spans="2:8" x14ac:dyDescent="0.45">
      <c r="B149" s="32">
        <v>20121</v>
      </c>
      <c r="C149" s="33"/>
      <c r="D149" s="24" t="s">
        <v>227</v>
      </c>
      <c r="F149" s="34"/>
      <c r="G149" s="35"/>
      <c r="H149" s="36"/>
    </row>
    <row r="150" spans="2:8" x14ac:dyDescent="0.45">
      <c r="B150" s="32">
        <v>20122</v>
      </c>
      <c r="C150" s="33"/>
      <c r="D150" s="24" t="s">
        <v>227</v>
      </c>
      <c r="F150" s="34"/>
      <c r="G150" s="35"/>
      <c r="H150" s="36"/>
    </row>
    <row r="151" spans="2:8" x14ac:dyDescent="0.45">
      <c r="B151" s="32">
        <v>20123</v>
      </c>
      <c r="C151" s="33"/>
      <c r="D151" s="24" t="s">
        <v>227</v>
      </c>
      <c r="F151" s="34"/>
      <c r="G151" s="35"/>
      <c r="H151" s="36"/>
    </row>
    <row r="152" spans="2:8" x14ac:dyDescent="0.45">
      <c r="B152" s="32">
        <v>20125</v>
      </c>
      <c r="C152" s="33"/>
      <c r="D152" s="24" t="s">
        <v>227</v>
      </c>
      <c r="F152" s="34"/>
      <c r="G152" s="35"/>
      <c r="H152" s="36"/>
    </row>
    <row r="153" spans="2:8" x14ac:dyDescent="0.45">
      <c r="B153" s="32">
        <v>20201</v>
      </c>
      <c r="C153" s="33"/>
      <c r="D153" s="24" t="s">
        <v>228</v>
      </c>
      <c r="F153" s="34"/>
      <c r="G153" s="35"/>
      <c r="H153" s="36"/>
    </row>
    <row r="154" spans="2:8" x14ac:dyDescent="0.45">
      <c r="B154" s="32">
        <v>20202</v>
      </c>
      <c r="C154" s="33"/>
      <c r="D154" s="24" t="s">
        <v>228</v>
      </c>
      <c r="F154" s="34"/>
      <c r="G154" s="35"/>
      <c r="H154" s="36"/>
    </row>
    <row r="155" spans="2:8" x14ac:dyDescent="0.45">
      <c r="B155" s="32">
        <v>20203</v>
      </c>
      <c r="C155" s="33"/>
      <c r="D155" s="24" t="s">
        <v>228</v>
      </c>
      <c r="F155" s="34"/>
      <c r="G155" s="35"/>
      <c r="H155" s="36"/>
    </row>
    <row r="156" spans="2:8" x14ac:dyDescent="0.45">
      <c r="B156" s="32">
        <v>20204</v>
      </c>
      <c r="C156" s="33"/>
      <c r="D156" s="24" t="s">
        <v>228</v>
      </c>
      <c r="F156" s="34"/>
      <c r="G156" s="35"/>
      <c r="H156" s="36"/>
    </row>
    <row r="157" spans="2:8" x14ac:dyDescent="0.45">
      <c r="B157" s="32">
        <v>20205</v>
      </c>
      <c r="C157" s="33"/>
      <c r="D157" s="24" t="s">
        <v>228</v>
      </c>
      <c r="F157" s="34"/>
      <c r="G157" s="35"/>
      <c r="H157" s="36"/>
    </row>
    <row r="158" spans="2:8" x14ac:dyDescent="0.45">
      <c r="B158" s="32">
        <v>20206</v>
      </c>
      <c r="C158" s="33"/>
      <c r="D158" s="24" t="s">
        <v>228</v>
      </c>
      <c r="F158" s="34"/>
      <c r="G158" s="35"/>
      <c r="H158" s="36"/>
    </row>
    <row r="159" spans="2:8" x14ac:dyDescent="0.45">
      <c r="B159" s="32">
        <v>20207</v>
      </c>
      <c r="C159" s="33"/>
      <c r="D159" s="24" t="s">
        <v>228</v>
      </c>
      <c r="F159" s="34"/>
      <c r="G159" s="35"/>
      <c r="H159" s="36"/>
    </row>
    <row r="160" spans="2:8" x14ac:dyDescent="0.45">
      <c r="B160" s="32">
        <v>20208</v>
      </c>
      <c r="C160" s="33"/>
      <c r="D160" s="24" t="s">
        <v>228</v>
      </c>
      <c r="F160" s="34"/>
      <c r="G160" s="35"/>
      <c r="H160" s="36"/>
    </row>
    <row r="161" spans="2:8" x14ac:dyDescent="0.45">
      <c r="B161" s="32">
        <v>20209</v>
      </c>
      <c r="C161" s="33"/>
      <c r="D161" s="24" t="s">
        <v>228</v>
      </c>
      <c r="F161" s="34"/>
      <c r="G161" s="35"/>
      <c r="H161" s="36"/>
    </row>
    <row r="162" spans="2:8" x14ac:dyDescent="0.45">
      <c r="B162" s="32">
        <v>20210</v>
      </c>
      <c r="C162" s="33"/>
      <c r="D162" s="24" t="s">
        <v>228</v>
      </c>
      <c r="F162" s="34"/>
      <c r="G162" s="35"/>
      <c r="H162" s="36"/>
    </row>
    <row r="163" spans="2:8" x14ac:dyDescent="0.45">
      <c r="B163" s="32">
        <v>20211</v>
      </c>
      <c r="C163" s="33"/>
      <c r="D163" s="24" t="s">
        <v>228</v>
      </c>
      <c r="F163" s="34"/>
      <c r="G163" s="35"/>
      <c r="H163" s="36"/>
    </row>
    <row r="164" spans="2:8" x14ac:dyDescent="0.45">
      <c r="B164" s="32">
        <v>20212</v>
      </c>
      <c r="C164" s="33"/>
      <c r="D164" s="24" t="s">
        <v>228</v>
      </c>
      <c r="F164" s="34"/>
      <c r="G164" s="35"/>
      <c r="H164" s="36"/>
    </row>
    <row r="165" spans="2:8" x14ac:dyDescent="0.45">
      <c r="B165" s="32">
        <v>20213</v>
      </c>
      <c r="C165" s="33"/>
      <c r="D165" s="24" t="s">
        <v>228</v>
      </c>
      <c r="F165" s="34"/>
      <c r="G165" s="35"/>
      <c r="H165" s="36"/>
    </row>
    <row r="166" spans="2:8" x14ac:dyDescent="0.45">
      <c r="B166" s="32">
        <v>20214</v>
      </c>
      <c r="C166" s="33"/>
      <c r="D166" s="24" t="s">
        <v>228</v>
      </c>
      <c r="F166" s="34"/>
      <c r="G166" s="35"/>
      <c r="H166" s="36"/>
    </row>
    <row r="167" spans="2:8" x14ac:dyDescent="0.45">
      <c r="B167" s="32">
        <v>20215</v>
      </c>
      <c r="C167" s="33"/>
      <c r="D167" s="24" t="s">
        <v>228</v>
      </c>
      <c r="F167" s="34"/>
      <c r="G167" s="35"/>
      <c r="H167" s="36"/>
    </row>
    <row r="168" spans="2:8" x14ac:dyDescent="0.45">
      <c r="B168" s="32">
        <v>20216</v>
      </c>
      <c r="C168" s="33"/>
      <c r="D168" s="24" t="s">
        <v>228</v>
      </c>
      <c r="F168" s="34"/>
      <c r="G168" s="35"/>
      <c r="H168" s="36"/>
    </row>
    <row r="169" spans="2:8" x14ac:dyDescent="0.45">
      <c r="B169" s="32">
        <v>20217</v>
      </c>
      <c r="C169" s="33"/>
      <c r="D169" s="24" t="s">
        <v>228</v>
      </c>
      <c r="F169" s="34"/>
      <c r="G169" s="35"/>
      <c r="H169" s="36"/>
    </row>
    <row r="170" spans="2:8" x14ac:dyDescent="0.45">
      <c r="B170" s="32">
        <v>20218</v>
      </c>
      <c r="C170" s="33"/>
      <c r="D170" s="24" t="s">
        <v>228</v>
      </c>
      <c r="F170" s="34"/>
      <c r="G170" s="35"/>
      <c r="H170" s="36"/>
    </row>
    <row r="171" spans="2:8" x14ac:dyDescent="0.45">
      <c r="B171" s="32">
        <v>20219</v>
      </c>
      <c r="C171" s="33"/>
      <c r="D171" s="24" t="s">
        <v>228</v>
      </c>
      <c r="F171" s="34"/>
      <c r="G171" s="35"/>
      <c r="H171" s="36"/>
    </row>
    <row r="172" spans="2:8" x14ac:dyDescent="0.45">
      <c r="B172" s="32">
        <v>20220</v>
      </c>
      <c r="C172" s="33"/>
      <c r="D172" s="24" t="s">
        <v>228</v>
      </c>
      <c r="F172" s="34"/>
      <c r="G172" s="35"/>
      <c r="H172" s="36"/>
    </row>
    <row r="173" spans="2:8" x14ac:dyDescent="0.45">
      <c r="B173" s="32">
        <v>20221</v>
      </c>
      <c r="C173" s="33"/>
      <c r="D173" s="24" t="s">
        <v>228</v>
      </c>
      <c r="F173" s="34"/>
      <c r="G173" s="35"/>
      <c r="H173" s="36"/>
    </row>
    <row r="174" spans="2:8" x14ac:dyDescent="0.45">
      <c r="B174" s="32">
        <v>20222</v>
      </c>
      <c r="C174" s="33"/>
      <c r="D174" s="24" t="s">
        <v>228</v>
      </c>
      <c r="F174" s="34"/>
      <c r="G174" s="35"/>
      <c r="H174" s="36"/>
    </row>
    <row r="175" spans="2:8" x14ac:dyDescent="0.45">
      <c r="B175" s="32">
        <v>20223</v>
      </c>
      <c r="C175" s="33"/>
      <c r="D175" s="24" t="s">
        <v>228</v>
      </c>
      <c r="F175" s="34"/>
      <c r="G175" s="35"/>
      <c r="H175" s="36"/>
    </row>
    <row r="176" spans="2:8" x14ac:dyDescent="0.45">
      <c r="B176" s="32">
        <v>20224</v>
      </c>
      <c r="C176" s="33"/>
      <c r="D176" s="24" t="s">
        <v>228</v>
      </c>
      <c r="F176" s="34"/>
      <c r="G176" s="35"/>
      <c r="H176" s="36"/>
    </row>
    <row r="177" spans="2:8" x14ac:dyDescent="0.45">
      <c r="B177" s="32">
        <v>20301</v>
      </c>
      <c r="C177" s="33"/>
      <c r="D177" s="24" t="s">
        <v>229</v>
      </c>
      <c r="F177" s="34"/>
      <c r="G177" s="35"/>
      <c r="H177" s="36"/>
    </row>
    <row r="178" spans="2:8" x14ac:dyDescent="0.45">
      <c r="B178" s="32">
        <v>20302</v>
      </c>
      <c r="C178" s="33"/>
      <c r="D178" s="24" t="s">
        <v>229</v>
      </c>
      <c r="F178" s="34"/>
      <c r="G178" s="35"/>
      <c r="H178" s="36"/>
    </row>
    <row r="179" spans="2:8" x14ac:dyDescent="0.45">
      <c r="B179" s="32">
        <v>20303</v>
      </c>
      <c r="C179" s="33"/>
      <c r="D179" s="24" t="s">
        <v>229</v>
      </c>
      <c r="F179" s="34"/>
      <c r="G179" s="35"/>
      <c r="H179" s="36"/>
    </row>
    <row r="180" spans="2:8" x14ac:dyDescent="0.45">
      <c r="B180" s="32">
        <v>20304</v>
      </c>
      <c r="C180" s="33"/>
      <c r="D180" s="24" t="s">
        <v>229</v>
      </c>
      <c r="F180" s="34"/>
      <c r="G180" s="35"/>
      <c r="H180" s="36"/>
    </row>
    <row r="181" spans="2:8" x14ac:dyDescent="0.45">
      <c r="B181" s="32">
        <v>20305</v>
      </c>
      <c r="C181" s="33"/>
      <c r="D181" s="24" t="s">
        <v>229</v>
      </c>
      <c r="F181" s="34"/>
      <c r="G181" s="35"/>
      <c r="H181" s="36"/>
    </row>
    <row r="182" spans="2:8" x14ac:dyDescent="0.45">
      <c r="B182" s="32">
        <v>20306</v>
      </c>
      <c r="C182" s="33"/>
      <c r="D182" s="24" t="s">
        <v>229</v>
      </c>
      <c r="F182" s="34"/>
      <c r="G182" s="35"/>
      <c r="H182" s="36"/>
    </row>
    <row r="183" spans="2:8" x14ac:dyDescent="0.45">
      <c r="B183" s="32">
        <v>20307</v>
      </c>
      <c r="C183" s="33"/>
      <c r="D183" s="24" t="s">
        <v>229</v>
      </c>
      <c r="F183" s="34"/>
      <c r="G183" s="35"/>
      <c r="H183" s="36"/>
    </row>
    <row r="184" spans="2:8" x14ac:dyDescent="0.45">
      <c r="B184" s="32">
        <v>20308</v>
      </c>
      <c r="C184" s="33"/>
      <c r="D184" s="24" t="s">
        <v>229</v>
      </c>
      <c r="F184" s="34"/>
      <c r="G184" s="35"/>
      <c r="H184" s="36"/>
    </row>
    <row r="185" spans="2:8" x14ac:dyDescent="0.45">
      <c r="B185" s="32">
        <v>20309</v>
      </c>
      <c r="C185" s="33"/>
      <c r="D185" s="24" t="s">
        <v>229</v>
      </c>
      <c r="F185" s="34"/>
      <c r="G185" s="35"/>
      <c r="H185" s="36"/>
    </row>
    <row r="186" spans="2:8" x14ac:dyDescent="0.45">
      <c r="B186" s="32">
        <v>20310</v>
      </c>
      <c r="C186" s="33"/>
      <c r="D186" s="24" t="s">
        <v>229</v>
      </c>
      <c r="F186" s="34"/>
      <c r="G186" s="35"/>
      <c r="H186" s="36"/>
    </row>
    <row r="187" spans="2:8" x14ac:dyDescent="0.45">
      <c r="B187" s="32">
        <v>20311</v>
      </c>
      <c r="C187" s="33"/>
      <c r="D187" s="24" t="s">
        <v>229</v>
      </c>
      <c r="F187" s="34"/>
      <c r="G187" s="35"/>
      <c r="H187" s="36"/>
    </row>
    <row r="188" spans="2:8" x14ac:dyDescent="0.45">
      <c r="B188" s="32">
        <v>20312</v>
      </c>
      <c r="C188" s="33"/>
      <c r="D188" s="24" t="s">
        <v>229</v>
      </c>
      <c r="F188" s="34"/>
      <c r="G188" s="35"/>
      <c r="H188" s="37"/>
    </row>
    <row r="189" spans="2:8" x14ac:dyDescent="0.45">
      <c r="B189" s="32">
        <v>20313</v>
      </c>
      <c r="C189" s="33"/>
      <c r="D189" s="24" t="s">
        <v>229</v>
      </c>
      <c r="F189" s="34"/>
      <c r="G189" s="35"/>
      <c r="H189" s="37"/>
    </row>
    <row r="190" spans="2:8" x14ac:dyDescent="0.45">
      <c r="B190" s="32">
        <v>20314</v>
      </c>
      <c r="C190" s="33"/>
      <c r="D190" s="24" t="s">
        <v>229</v>
      </c>
      <c r="F190" s="34"/>
      <c r="G190" s="35"/>
      <c r="H190" s="37"/>
    </row>
    <row r="191" spans="2:8" x14ac:dyDescent="0.45">
      <c r="B191" s="32">
        <v>20315</v>
      </c>
      <c r="C191" s="33"/>
      <c r="D191" s="24" t="s">
        <v>229</v>
      </c>
      <c r="F191" s="34"/>
      <c r="G191" s="35"/>
      <c r="H191" s="37"/>
    </row>
    <row r="192" spans="2:8" x14ac:dyDescent="0.45">
      <c r="B192" s="32">
        <v>20316</v>
      </c>
      <c r="C192" s="33"/>
      <c r="D192" s="24" t="s">
        <v>229</v>
      </c>
      <c r="F192" s="34"/>
      <c r="G192" s="35"/>
      <c r="H192" s="37"/>
    </row>
    <row r="193" spans="2:8" x14ac:dyDescent="0.45">
      <c r="B193" s="32">
        <v>20317</v>
      </c>
      <c r="C193" s="33"/>
      <c r="D193" s="24" t="s">
        <v>229</v>
      </c>
      <c r="F193" s="34"/>
      <c r="G193" s="35"/>
      <c r="H193" s="37"/>
    </row>
    <row r="194" spans="2:8" x14ac:dyDescent="0.45">
      <c r="B194" s="32">
        <v>20318</v>
      </c>
      <c r="C194" s="33"/>
      <c r="D194" s="24" t="s">
        <v>229</v>
      </c>
      <c r="F194" s="34"/>
      <c r="G194" s="35"/>
      <c r="H194" s="37"/>
    </row>
    <row r="195" spans="2:8" x14ac:dyDescent="0.45">
      <c r="B195" s="32">
        <v>20319</v>
      </c>
      <c r="C195" s="33"/>
      <c r="D195" s="24" t="s">
        <v>229</v>
      </c>
      <c r="F195" s="34"/>
      <c r="G195" s="35"/>
      <c r="H195" s="37"/>
    </row>
    <row r="196" spans="2:8" x14ac:dyDescent="0.45">
      <c r="B196" s="32">
        <v>20320</v>
      </c>
      <c r="C196" s="33"/>
      <c r="D196" s="24" t="s">
        <v>229</v>
      </c>
      <c r="F196" s="34"/>
      <c r="G196" s="35"/>
      <c r="H196" s="37"/>
    </row>
    <row r="197" spans="2:8" x14ac:dyDescent="0.45">
      <c r="B197" s="32">
        <v>20321</v>
      </c>
      <c r="C197" s="33"/>
      <c r="D197" s="24" t="s">
        <v>229</v>
      </c>
      <c r="F197" s="34"/>
      <c r="G197" s="35"/>
      <c r="H197" s="37"/>
    </row>
    <row r="198" spans="2:8" x14ac:dyDescent="0.45">
      <c r="B198" s="32">
        <v>20322</v>
      </c>
      <c r="C198" s="33"/>
      <c r="D198" s="24" t="s">
        <v>229</v>
      </c>
      <c r="F198" s="34"/>
      <c r="G198" s="35"/>
      <c r="H198" s="37"/>
    </row>
    <row r="199" spans="2:8" x14ac:dyDescent="0.45">
      <c r="B199" s="32">
        <v>20323</v>
      </c>
      <c r="C199" s="33"/>
      <c r="D199" s="24" t="s">
        <v>229</v>
      </c>
      <c r="F199" s="34"/>
      <c r="G199" s="35"/>
      <c r="H199" s="37"/>
    </row>
    <row r="200" spans="2:8" x14ac:dyDescent="0.45">
      <c r="B200" s="32">
        <v>20324</v>
      </c>
      <c r="C200" s="33"/>
      <c r="D200" s="24" t="s">
        <v>229</v>
      </c>
      <c r="F200" s="34"/>
      <c r="G200" s="35"/>
      <c r="H200" s="37"/>
    </row>
    <row r="201" spans="2:8" x14ac:dyDescent="0.45">
      <c r="B201" s="32">
        <v>20401</v>
      </c>
      <c r="C201" s="33"/>
      <c r="D201" s="24" t="s">
        <v>230</v>
      </c>
      <c r="F201" s="34"/>
      <c r="G201" s="35"/>
      <c r="H201" s="37"/>
    </row>
    <row r="202" spans="2:8" x14ac:dyDescent="0.45">
      <c r="B202" s="32">
        <v>20402</v>
      </c>
      <c r="C202" s="33"/>
      <c r="D202" s="24" t="s">
        <v>230</v>
      </c>
      <c r="F202" s="34"/>
      <c r="G202" s="35"/>
      <c r="H202" s="37"/>
    </row>
    <row r="203" spans="2:8" x14ac:dyDescent="0.45">
      <c r="B203" s="32">
        <v>20403</v>
      </c>
      <c r="C203" s="33"/>
      <c r="D203" s="24" t="s">
        <v>230</v>
      </c>
      <c r="F203" s="34"/>
      <c r="G203" s="35"/>
      <c r="H203" s="37"/>
    </row>
    <row r="204" spans="2:8" x14ac:dyDescent="0.45">
      <c r="B204" s="32">
        <v>20404</v>
      </c>
      <c r="C204" s="33"/>
      <c r="D204" s="24" t="s">
        <v>230</v>
      </c>
      <c r="F204" s="34"/>
      <c r="G204" s="35"/>
      <c r="H204" s="37"/>
    </row>
    <row r="205" spans="2:8" x14ac:dyDescent="0.45">
      <c r="B205" s="32">
        <v>20405</v>
      </c>
      <c r="C205" s="33"/>
      <c r="D205" s="24" t="s">
        <v>230</v>
      </c>
      <c r="F205" s="34"/>
      <c r="G205" s="35"/>
      <c r="H205" s="37"/>
    </row>
    <row r="206" spans="2:8" x14ac:dyDescent="0.45">
      <c r="B206" s="32">
        <v>20406</v>
      </c>
      <c r="C206" s="33"/>
      <c r="D206" s="24" t="s">
        <v>230</v>
      </c>
      <c r="F206" s="34"/>
      <c r="G206" s="35"/>
      <c r="H206" s="37"/>
    </row>
    <row r="207" spans="2:8" x14ac:dyDescent="0.45">
      <c r="B207" s="32">
        <v>20407</v>
      </c>
      <c r="C207" s="33"/>
      <c r="D207" s="24" t="s">
        <v>230</v>
      </c>
      <c r="F207" s="34"/>
      <c r="G207" s="35"/>
      <c r="H207" s="37"/>
    </row>
    <row r="208" spans="2:8" x14ac:dyDescent="0.45">
      <c r="B208" s="32">
        <v>20408</v>
      </c>
      <c r="C208" s="33"/>
      <c r="D208" s="24" t="s">
        <v>230</v>
      </c>
      <c r="F208" s="34"/>
      <c r="G208" s="35"/>
      <c r="H208" s="37"/>
    </row>
    <row r="209" spans="2:8" x14ac:dyDescent="0.45">
      <c r="B209" s="32">
        <v>20409</v>
      </c>
      <c r="C209" s="33"/>
      <c r="D209" s="24" t="s">
        <v>230</v>
      </c>
      <c r="F209" s="34"/>
      <c r="G209" s="35"/>
      <c r="H209" s="37"/>
    </row>
    <row r="210" spans="2:8" x14ac:dyDescent="0.45">
      <c r="B210" s="32">
        <v>20410</v>
      </c>
      <c r="C210" s="33"/>
      <c r="D210" s="24" t="s">
        <v>230</v>
      </c>
      <c r="F210" s="34"/>
      <c r="G210" s="35"/>
      <c r="H210" s="37"/>
    </row>
    <row r="211" spans="2:8" x14ac:dyDescent="0.45">
      <c r="B211" s="32">
        <v>20411</v>
      </c>
      <c r="C211" s="33"/>
      <c r="D211" s="24" t="s">
        <v>230</v>
      </c>
      <c r="F211" s="34"/>
      <c r="G211" s="35"/>
      <c r="H211" s="37"/>
    </row>
    <row r="212" spans="2:8" x14ac:dyDescent="0.45">
      <c r="B212" s="32">
        <v>20412</v>
      </c>
      <c r="C212" s="33"/>
      <c r="D212" s="24" t="s">
        <v>230</v>
      </c>
      <c r="F212" s="34"/>
      <c r="G212" s="35"/>
      <c r="H212" s="37"/>
    </row>
    <row r="213" spans="2:8" x14ac:dyDescent="0.45">
      <c r="B213" s="32">
        <v>20413</v>
      </c>
      <c r="C213" s="33"/>
      <c r="D213" s="24" t="s">
        <v>230</v>
      </c>
      <c r="F213" s="34"/>
      <c r="G213" s="35"/>
      <c r="H213" s="37"/>
    </row>
    <row r="214" spans="2:8" x14ac:dyDescent="0.45">
      <c r="B214" s="32">
        <v>20414</v>
      </c>
      <c r="C214" s="33"/>
      <c r="D214" s="24" t="s">
        <v>230</v>
      </c>
      <c r="F214" s="34"/>
      <c r="G214" s="35"/>
      <c r="H214" s="37"/>
    </row>
    <row r="215" spans="2:8" x14ac:dyDescent="0.45">
      <c r="B215" s="32">
        <v>20415</v>
      </c>
      <c r="C215" s="33"/>
      <c r="D215" s="24" t="s">
        <v>230</v>
      </c>
      <c r="F215" s="34"/>
      <c r="G215" s="35"/>
      <c r="H215" s="37"/>
    </row>
    <row r="216" spans="2:8" x14ac:dyDescent="0.45">
      <c r="B216" s="32">
        <v>20416</v>
      </c>
      <c r="C216" s="33"/>
      <c r="D216" s="24" t="s">
        <v>230</v>
      </c>
      <c r="F216" s="34"/>
      <c r="G216" s="35"/>
      <c r="H216" s="37"/>
    </row>
    <row r="217" spans="2:8" x14ac:dyDescent="0.45">
      <c r="B217" s="32">
        <v>20417</v>
      </c>
      <c r="C217" s="33"/>
      <c r="D217" s="24" t="s">
        <v>230</v>
      </c>
      <c r="F217" s="34"/>
      <c r="G217" s="35"/>
      <c r="H217" s="37"/>
    </row>
    <row r="218" spans="2:8" x14ac:dyDescent="0.45">
      <c r="B218" s="32">
        <v>20418</v>
      </c>
      <c r="C218" s="33"/>
      <c r="D218" s="24" t="s">
        <v>230</v>
      </c>
      <c r="F218" s="34"/>
      <c r="G218" s="35"/>
      <c r="H218" s="37"/>
    </row>
    <row r="219" spans="2:8" x14ac:dyDescent="0.45">
      <c r="B219" s="32">
        <v>20419</v>
      </c>
      <c r="C219" s="33"/>
      <c r="D219" s="24" t="s">
        <v>230</v>
      </c>
      <c r="F219" s="34"/>
      <c r="G219" s="35"/>
      <c r="H219" s="37"/>
    </row>
    <row r="220" spans="2:8" x14ac:dyDescent="0.45">
      <c r="B220" s="32">
        <v>20420</v>
      </c>
      <c r="C220" s="33"/>
      <c r="D220" s="24" t="s">
        <v>230</v>
      </c>
      <c r="F220" s="34"/>
      <c r="G220" s="35"/>
      <c r="H220" s="37"/>
    </row>
    <row r="221" spans="2:8" x14ac:dyDescent="0.45">
      <c r="B221" s="32">
        <v>20421</v>
      </c>
      <c r="C221" s="33"/>
      <c r="D221" s="24" t="s">
        <v>230</v>
      </c>
      <c r="F221" s="34"/>
      <c r="G221" s="35"/>
      <c r="H221" s="37"/>
    </row>
    <row r="222" spans="2:8" x14ac:dyDescent="0.45">
      <c r="B222" s="32">
        <v>20422</v>
      </c>
      <c r="C222" s="33"/>
      <c r="D222" s="24" t="s">
        <v>230</v>
      </c>
      <c r="F222" s="34"/>
      <c r="G222" s="35"/>
      <c r="H222" s="37"/>
    </row>
    <row r="223" spans="2:8" x14ac:dyDescent="0.45">
      <c r="B223" s="32">
        <v>20423</v>
      </c>
      <c r="C223" s="33"/>
      <c r="D223" s="24" t="s">
        <v>230</v>
      </c>
      <c r="F223" s="34"/>
      <c r="G223" s="35"/>
      <c r="H223" s="37"/>
    </row>
    <row r="224" spans="2:8" x14ac:dyDescent="0.45">
      <c r="B224" s="32">
        <v>20424</v>
      </c>
      <c r="C224" s="33"/>
      <c r="D224" s="24" t="s">
        <v>230</v>
      </c>
      <c r="F224" s="34"/>
      <c r="G224" s="35"/>
      <c r="H224" s="37"/>
    </row>
    <row r="225" spans="2:8" x14ac:dyDescent="0.45">
      <c r="B225" s="32">
        <v>20501</v>
      </c>
      <c r="C225" s="33"/>
      <c r="D225" s="24" t="s">
        <v>231</v>
      </c>
      <c r="F225" s="34"/>
      <c r="G225" s="35"/>
      <c r="H225" s="37"/>
    </row>
    <row r="226" spans="2:8" x14ac:dyDescent="0.45">
      <c r="B226" s="32">
        <v>20502</v>
      </c>
      <c r="C226" s="33"/>
      <c r="D226" s="24" t="s">
        <v>231</v>
      </c>
      <c r="F226" s="34"/>
      <c r="G226" s="35"/>
      <c r="H226" s="37"/>
    </row>
    <row r="227" spans="2:8" x14ac:dyDescent="0.45">
      <c r="B227" s="32">
        <v>20503</v>
      </c>
      <c r="C227" s="33"/>
      <c r="D227" s="24" t="s">
        <v>231</v>
      </c>
      <c r="F227" s="34"/>
      <c r="G227" s="35"/>
      <c r="H227" s="37"/>
    </row>
    <row r="228" spans="2:8" x14ac:dyDescent="0.45">
      <c r="B228" s="32">
        <v>20504</v>
      </c>
      <c r="C228" s="33"/>
      <c r="D228" s="24" t="s">
        <v>231</v>
      </c>
      <c r="F228" s="34"/>
      <c r="G228" s="35"/>
      <c r="H228" s="37"/>
    </row>
    <row r="229" spans="2:8" x14ac:dyDescent="0.45">
      <c r="B229" s="32">
        <v>20505</v>
      </c>
      <c r="C229" s="33"/>
      <c r="D229" s="24" t="s">
        <v>231</v>
      </c>
      <c r="F229" s="34"/>
      <c r="G229" s="35"/>
      <c r="H229" s="37"/>
    </row>
    <row r="230" spans="2:8" x14ac:dyDescent="0.45">
      <c r="B230" s="32">
        <v>20506</v>
      </c>
      <c r="C230" s="33"/>
      <c r="D230" s="24" t="s">
        <v>231</v>
      </c>
      <c r="F230" s="34"/>
      <c r="G230" s="35"/>
      <c r="H230" s="37"/>
    </row>
    <row r="231" spans="2:8" x14ac:dyDescent="0.45">
      <c r="B231" s="32">
        <v>20507</v>
      </c>
      <c r="C231" s="33"/>
      <c r="D231" s="24" t="s">
        <v>231</v>
      </c>
      <c r="F231" s="34"/>
      <c r="G231" s="35"/>
      <c r="H231" s="37"/>
    </row>
    <row r="232" spans="2:8" x14ac:dyDescent="0.45">
      <c r="B232" s="32">
        <v>20508</v>
      </c>
      <c r="C232" s="33"/>
      <c r="D232" s="24" t="s">
        <v>231</v>
      </c>
      <c r="F232" s="34"/>
      <c r="G232" s="35"/>
      <c r="H232" s="37"/>
    </row>
    <row r="233" spans="2:8" x14ac:dyDescent="0.45">
      <c r="B233" s="32">
        <v>20509</v>
      </c>
      <c r="C233" s="33"/>
      <c r="D233" s="24" t="s">
        <v>231</v>
      </c>
      <c r="F233" s="34"/>
      <c r="G233" s="35"/>
      <c r="H233" s="37"/>
    </row>
    <row r="234" spans="2:8" x14ac:dyDescent="0.45">
      <c r="B234" s="32">
        <v>20510</v>
      </c>
      <c r="C234" s="33"/>
      <c r="D234" s="24" t="s">
        <v>231</v>
      </c>
      <c r="F234" s="34"/>
      <c r="G234" s="35"/>
      <c r="H234" s="37"/>
    </row>
    <row r="235" spans="2:8" x14ac:dyDescent="0.45">
      <c r="B235" s="32">
        <v>20511</v>
      </c>
      <c r="C235" s="33"/>
      <c r="D235" s="24" t="s">
        <v>231</v>
      </c>
      <c r="F235" s="34"/>
      <c r="G235" s="35"/>
      <c r="H235" s="37"/>
    </row>
    <row r="236" spans="2:8" x14ac:dyDescent="0.45">
      <c r="B236" s="32">
        <v>20512</v>
      </c>
      <c r="C236" s="33"/>
      <c r="D236" s="24" t="s">
        <v>231</v>
      </c>
      <c r="F236" s="34"/>
      <c r="G236" s="35"/>
      <c r="H236" s="37"/>
    </row>
    <row r="237" spans="2:8" x14ac:dyDescent="0.45">
      <c r="B237" s="32">
        <v>20513</v>
      </c>
      <c r="C237" s="33"/>
      <c r="D237" s="24" t="s">
        <v>231</v>
      </c>
      <c r="F237" s="34"/>
      <c r="G237" s="35"/>
      <c r="H237" s="37"/>
    </row>
    <row r="238" spans="2:8" x14ac:dyDescent="0.45">
      <c r="B238" s="32">
        <v>20514</v>
      </c>
      <c r="C238" s="33"/>
      <c r="D238" s="24" t="s">
        <v>231</v>
      </c>
      <c r="F238" s="34"/>
      <c r="G238" s="35"/>
      <c r="H238" s="37"/>
    </row>
    <row r="239" spans="2:8" x14ac:dyDescent="0.45">
      <c r="B239" s="32">
        <v>20515</v>
      </c>
      <c r="C239" s="33"/>
      <c r="D239" s="24" t="s">
        <v>231</v>
      </c>
      <c r="F239" s="34"/>
      <c r="G239" s="35"/>
      <c r="H239" s="37"/>
    </row>
    <row r="240" spans="2:8" x14ac:dyDescent="0.45">
      <c r="B240" s="32">
        <v>20516</v>
      </c>
      <c r="C240" s="33"/>
      <c r="D240" s="24" t="s">
        <v>231</v>
      </c>
      <c r="F240" s="34"/>
      <c r="G240" s="35"/>
      <c r="H240" s="37"/>
    </row>
    <row r="241" spans="2:8" x14ac:dyDescent="0.45">
      <c r="B241" s="32">
        <v>20517</v>
      </c>
      <c r="C241" s="33"/>
      <c r="D241" s="24" t="s">
        <v>231</v>
      </c>
      <c r="F241" s="34"/>
      <c r="G241" s="35"/>
      <c r="H241" s="37"/>
    </row>
    <row r="242" spans="2:8" x14ac:dyDescent="0.45">
      <c r="B242" s="32">
        <v>20518</v>
      </c>
      <c r="C242" s="33"/>
      <c r="D242" s="24" t="s">
        <v>231</v>
      </c>
      <c r="F242" s="34"/>
      <c r="G242" s="35"/>
      <c r="H242" s="37"/>
    </row>
    <row r="243" spans="2:8" x14ac:dyDescent="0.45">
      <c r="B243" s="32">
        <v>20519</v>
      </c>
      <c r="C243" s="33"/>
      <c r="D243" s="24" t="s">
        <v>231</v>
      </c>
      <c r="F243" s="34"/>
      <c r="G243" s="35"/>
      <c r="H243" s="37"/>
    </row>
    <row r="244" spans="2:8" x14ac:dyDescent="0.45">
      <c r="B244" s="32">
        <v>20520</v>
      </c>
      <c r="C244" s="33"/>
      <c r="D244" s="24" t="s">
        <v>231</v>
      </c>
      <c r="F244" s="34"/>
      <c r="G244" s="35"/>
      <c r="H244" s="37"/>
    </row>
    <row r="245" spans="2:8" x14ac:dyDescent="0.45">
      <c r="B245" s="32">
        <v>20521</v>
      </c>
      <c r="C245" s="33"/>
      <c r="D245" s="24" t="s">
        <v>231</v>
      </c>
      <c r="F245" s="34"/>
      <c r="G245" s="35"/>
      <c r="H245" s="37"/>
    </row>
    <row r="246" spans="2:8" x14ac:dyDescent="0.45">
      <c r="B246" s="32">
        <v>20522</v>
      </c>
      <c r="C246" s="33"/>
      <c r="D246" s="24" t="s">
        <v>231</v>
      </c>
      <c r="F246" s="34"/>
      <c r="G246" s="35"/>
      <c r="H246" s="37"/>
    </row>
    <row r="247" spans="2:8" x14ac:dyDescent="0.45">
      <c r="B247" s="32">
        <v>20523</v>
      </c>
      <c r="C247" s="33"/>
      <c r="D247" s="24" t="s">
        <v>231</v>
      </c>
      <c r="F247" s="34"/>
      <c r="G247" s="35"/>
      <c r="H247" s="37"/>
    </row>
    <row r="248" spans="2:8" x14ac:dyDescent="0.45">
      <c r="B248" s="32">
        <v>20524</v>
      </c>
      <c r="C248" s="33"/>
      <c r="D248" s="24" t="s">
        <v>231</v>
      </c>
      <c r="F248" s="34"/>
      <c r="G248" s="35"/>
      <c r="H248" s="37"/>
    </row>
    <row r="249" spans="2:8" x14ac:dyDescent="0.45">
      <c r="B249" s="34"/>
      <c r="C249" s="35"/>
      <c r="D249" s="13"/>
      <c r="F249" s="34"/>
      <c r="G249" s="35"/>
      <c r="H249" s="37"/>
    </row>
    <row r="250" spans="2:8" x14ac:dyDescent="0.45">
      <c r="B250" s="34"/>
      <c r="C250" s="35"/>
      <c r="D250" s="13"/>
      <c r="F250" s="34"/>
      <c r="G250" s="35"/>
      <c r="H250" s="37"/>
    </row>
    <row r="251" spans="2:8" x14ac:dyDescent="0.45">
      <c r="B251" s="34"/>
      <c r="C251" s="35"/>
      <c r="D251" s="13"/>
      <c r="F251" s="34"/>
      <c r="G251" s="35"/>
      <c r="H251" s="37"/>
    </row>
    <row r="252" spans="2:8" x14ac:dyDescent="0.45">
      <c r="B252" s="34"/>
      <c r="C252" s="35"/>
      <c r="D252" s="13"/>
      <c r="F252" s="34"/>
      <c r="G252" s="35"/>
      <c r="H252" s="37"/>
    </row>
    <row r="253" spans="2:8" x14ac:dyDescent="0.45">
      <c r="B253" s="34"/>
      <c r="C253" s="35"/>
      <c r="D253" s="13"/>
      <c r="F253" s="34"/>
      <c r="G253" s="35"/>
      <c r="H253" s="37"/>
    </row>
    <row r="254" spans="2:8" x14ac:dyDescent="0.45">
      <c r="B254" s="34"/>
      <c r="C254" s="35"/>
      <c r="D254" s="13"/>
      <c r="F254" s="34"/>
      <c r="G254" s="35"/>
      <c r="H254" s="37"/>
    </row>
    <row r="255" spans="2:8" x14ac:dyDescent="0.45">
      <c r="B255" s="34"/>
      <c r="C255" s="35"/>
      <c r="D255" s="13"/>
      <c r="F255" s="34"/>
      <c r="G255" s="35"/>
      <c r="H255" s="37"/>
    </row>
    <row r="256" spans="2:8" x14ac:dyDescent="0.45">
      <c r="B256" s="34"/>
      <c r="C256" s="35"/>
      <c r="D256" s="13"/>
      <c r="F256" s="34"/>
      <c r="G256" s="35"/>
      <c r="H256" s="37"/>
    </row>
    <row r="257" spans="2:8" x14ac:dyDescent="0.45">
      <c r="B257" s="34"/>
      <c r="C257" s="35"/>
      <c r="D257" s="13"/>
      <c r="F257" s="34"/>
      <c r="G257" s="35"/>
      <c r="H257" s="37"/>
    </row>
    <row r="258" spans="2:8" x14ac:dyDescent="0.45">
      <c r="B258" s="34"/>
      <c r="C258" s="35"/>
      <c r="D258" s="13"/>
      <c r="F258" s="34"/>
      <c r="G258" s="35"/>
      <c r="H258" s="37"/>
    </row>
    <row r="259" spans="2:8" x14ac:dyDescent="0.45">
      <c r="B259" s="34"/>
      <c r="C259" s="35"/>
      <c r="D259" s="13"/>
      <c r="F259" s="34"/>
      <c r="G259" s="35"/>
      <c r="H259" s="37"/>
    </row>
    <row r="260" spans="2:8" x14ac:dyDescent="0.45">
      <c r="B260" s="34"/>
      <c r="C260" s="35"/>
      <c r="D260" s="13"/>
      <c r="F260" s="34"/>
      <c r="G260" s="35"/>
      <c r="H260" s="37"/>
    </row>
    <row r="261" spans="2:8" x14ac:dyDescent="0.45">
      <c r="B261" s="34"/>
      <c r="C261" s="35"/>
      <c r="D261" s="13"/>
      <c r="F261" s="34"/>
      <c r="G261" s="35"/>
      <c r="H261" s="37"/>
    </row>
    <row r="262" spans="2:8" x14ac:dyDescent="0.45">
      <c r="B262" s="34"/>
      <c r="C262" s="35"/>
      <c r="D262" s="13"/>
      <c r="F262" s="34"/>
      <c r="G262" s="35"/>
      <c r="H262" s="37"/>
    </row>
    <row r="263" spans="2:8" x14ac:dyDescent="0.45">
      <c r="B263" s="34"/>
      <c r="C263" s="35"/>
      <c r="D263" s="13"/>
      <c r="F263" s="34"/>
      <c r="G263" s="35"/>
      <c r="H263" s="37"/>
    </row>
    <row r="264" spans="2:8" x14ac:dyDescent="0.45">
      <c r="B264" s="34"/>
      <c r="C264" s="35"/>
      <c r="D264" s="13"/>
      <c r="F264" s="34"/>
      <c r="G264" s="35"/>
      <c r="H264" s="37"/>
    </row>
    <row r="265" spans="2:8" x14ac:dyDescent="0.45">
      <c r="B265" s="34"/>
      <c r="C265" s="35"/>
      <c r="D265" s="13"/>
      <c r="F265" s="34"/>
      <c r="G265" s="35"/>
      <c r="H265" s="37"/>
    </row>
    <row r="266" spans="2:8" x14ac:dyDescent="0.45">
      <c r="B266" s="34"/>
      <c r="C266" s="35"/>
      <c r="D266" s="13"/>
      <c r="F266" s="34"/>
      <c r="G266" s="35"/>
      <c r="H266" s="37"/>
    </row>
    <row r="267" spans="2:8" x14ac:dyDescent="0.45">
      <c r="B267" s="34"/>
      <c r="C267" s="35"/>
      <c r="D267" s="13"/>
      <c r="F267" s="34"/>
      <c r="G267" s="35"/>
      <c r="H267" s="37"/>
    </row>
    <row r="268" spans="2:8" x14ac:dyDescent="0.45">
      <c r="B268" s="34"/>
      <c r="C268" s="35"/>
      <c r="D268" s="13"/>
      <c r="F268" s="34"/>
      <c r="G268" s="35"/>
      <c r="H268" s="37"/>
    </row>
    <row r="269" spans="2:8" x14ac:dyDescent="0.45">
      <c r="B269" s="34"/>
      <c r="C269" s="35"/>
      <c r="D269" s="13"/>
      <c r="F269" s="34"/>
      <c r="G269" s="35"/>
      <c r="H269" s="37"/>
    </row>
    <row r="270" spans="2:8" x14ac:dyDescent="0.45">
      <c r="B270" s="34"/>
      <c r="C270" s="35"/>
      <c r="D270" s="13"/>
      <c r="F270" s="34"/>
      <c r="G270" s="35"/>
      <c r="H270" s="37"/>
    </row>
    <row r="271" spans="2:8" x14ac:dyDescent="0.45">
      <c r="B271" s="34"/>
      <c r="C271" s="35"/>
      <c r="D271" s="13"/>
      <c r="F271" s="34"/>
      <c r="G271" s="35"/>
      <c r="H271" s="37"/>
    </row>
    <row r="272" spans="2:8" x14ac:dyDescent="0.45">
      <c r="B272" s="34"/>
      <c r="C272" s="35"/>
      <c r="D272" s="13"/>
      <c r="F272" s="34"/>
      <c r="G272" s="35"/>
      <c r="H272" s="37"/>
    </row>
    <row r="273" spans="2:8" x14ac:dyDescent="0.45">
      <c r="B273" s="34"/>
      <c r="C273" s="35"/>
      <c r="D273" s="13"/>
      <c r="F273" s="34"/>
      <c r="G273" s="35"/>
      <c r="H273" s="37"/>
    </row>
    <row r="274" spans="2:8" x14ac:dyDescent="0.45">
      <c r="B274" s="34"/>
      <c r="C274" s="35"/>
      <c r="D274" s="13"/>
      <c r="F274" s="34"/>
      <c r="G274" s="35"/>
      <c r="H274" s="37"/>
    </row>
    <row r="275" spans="2:8" x14ac:dyDescent="0.45">
      <c r="B275" s="34"/>
      <c r="C275" s="35"/>
      <c r="D275" s="13"/>
      <c r="F275" s="34"/>
      <c r="G275" s="35"/>
      <c r="H275" s="37"/>
    </row>
    <row r="276" spans="2:8" x14ac:dyDescent="0.45">
      <c r="B276" s="34"/>
      <c r="C276" s="35"/>
      <c r="D276" s="13"/>
      <c r="F276" s="34"/>
      <c r="G276" s="35"/>
      <c r="H276" s="37"/>
    </row>
    <row r="277" spans="2:8" x14ac:dyDescent="0.45">
      <c r="B277" s="34"/>
      <c r="C277" s="35"/>
      <c r="D277" s="13"/>
      <c r="F277" s="34"/>
      <c r="G277" s="35"/>
      <c r="H277" s="37"/>
    </row>
    <row r="278" spans="2:8" x14ac:dyDescent="0.45">
      <c r="B278" s="34"/>
      <c r="C278" s="35"/>
      <c r="D278" s="13"/>
      <c r="F278" s="34"/>
      <c r="G278" s="35"/>
      <c r="H278" s="37"/>
    </row>
    <row r="279" spans="2:8" x14ac:dyDescent="0.45">
      <c r="B279" s="34"/>
      <c r="C279" s="35"/>
      <c r="D279" s="13"/>
      <c r="F279" s="34"/>
      <c r="G279" s="35"/>
      <c r="H279" s="37"/>
    </row>
    <row r="280" spans="2:8" x14ac:dyDescent="0.45">
      <c r="B280" s="34"/>
      <c r="C280" s="35"/>
      <c r="D280" s="13"/>
      <c r="F280" s="34"/>
      <c r="G280" s="35"/>
      <c r="H280" s="37"/>
    </row>
    <row r="281" spans="2:8" x14ac:dyDescent="0.45">
      <c r="B281" s="34"/>
      <c r="C281" s="35"/>
      <c r="D281" s="13"/>
      <c r="F281" s="34"/>
      <c r="G281" s="35"/>
      <c r="H281" s="37"/>
    </row>
    <row r="282" spans="2:8" x14ac:dyDescent="0.45">
      <c r="B282" s="34"/>
      <c r="C282" s="35"/>
      <c r="D282" s="13"/>
      <c r="F282" s="34"/>
      <c r="G282" s="35"/>
      <c r="H282" s="37"/>
    </row>
    <row r="283" spans="2:8" x14ac:dyDescent="0.45">
      <c r="B283" s="34"/>
      <c r="C283" s="35"/>
      <c r="D283" s="13"/>
      <c r="F283" s="34"/>
      <c r="G283" s="35"/>
      <c r="H283" s="37"/>
    </row>
    <row r="284" spans="2:8" x14ac:dyDescent="0.45">
      <c r="B284" s="34"/>
      <c r="C284" s="35"/>
      <c r="D284" s="13"/>
      <c r="F284" s="34"/>
      <c r="G284" s="35"/>
      <c r="H284" s="37"/>
    </row>
    <row r="285" spans="2:8" x14ac:dyDescent="0.45">
      <c r="B285" s="34"/>
      <c r="C285" s="35"/>
      <c r="D285" s="13"/>
      <c r="F285" s="34"/>
      <c r="G285" s="35"/>
      <c r="H285" s="37"/>
    </row>
    <row r="286" spans="2:8" x14ac:dyDescent="0.45">
      <c r="B286" s="34"/>
      <c r="C286" s="35"/>
      <c r="D286" s="13"/>
      <c r="F286" s="34"/>
      <c r="G286" s="35"/>
      <c r="H286" s="37"/>
    </row>
    <row r="287" spans="2:8" x14ac:dyDescent="0.45">
      <c r="B287" s="34"/>
      <c r="C287" s="35"/>
      <c r="D287" s="13"/>
      <c r="F287" s="34"/>
      <c r="G287" s="35"/>
      <c r="H287" s="37"/>
    </row>
    <row r="288" spans="2:8" x14ac:dyDescent="0.45">
      <c r="B288" s="34"/>
      <c r="C288" s="35"/>
      <c r="D288" s="13"/>
      <c r="F288" s="34"/>
      <c r="G288" s="35"/>
      <c r="H288" s="37"/>
    </row>
    <row r="289" spans="2:8" x14ac:dyDescent="0.45">
      <c r="B289" s="34"/>
      <c r="C289" s="35"/>
      <c r="D289" s="13"/>
      <c r="F289" s="34"/>
      <c r="G289" s="35"/>
      <c r="H289" s="37"/>
    </row>
    <row r="290" spans="2:8" x14ac:dyDescent="0.45">
      <c r="B290" s="34"/>
      <c r="C290" s="35"/>
      <c r="D290" s="13"/>
      <c r="F290" s="34"/>
      <c r="G290" s="35"/>
      <c r="H290" s="37"/>
    </row>
    <row r="291" spans="2:8" x14ac:dyDescent="0.45">
      <c r="B291" s="34"/>
      <c r="C291" s="35"/>
      <c r="D291" s="13"/>
      <c r="F291" s="34"/>
      <c r="G291" s="35"/>
      <c r="H291" s="37"/>
    </row>
    <row r="292" spans="2:8" x14ac:dyDescent="0.45">
      <c r="B292" s="34"/>
      <c r="C292" s="35"/>
      <c r="D292" s="13"/>
      <c r="F292" s="34"/>
      <c r="G292" s="35"/>
      <c r="H292" s="37"/>
    </row>
    <row r="293" spans="2:8" x14ac:dyDescent="0.45">
      <c r="B293" s="34"/>
      <c r="C293" s="35"/>
      <c r="D293" s="13"/>
      <c r="F293" s="34"/>
      <c r="G293" s="35"/>
      <c r="H293" s="37"/>
    </row>
    <row r="294" spans="2:8" x14ac:dyDescent="0.45">
      <c r="B294" s="34"/>
      <c r="C294" s="35"/>
      <c r="D294" s="13"/>
      <c r="F294" s="34"/>
      <c r="G294" s="35"/>
      <c r="H294" s="37"/>
    </row>
    <row r="295" spans="2:8" x14ac:dyDescent="0.45">
      <c r="B295" s="34"/>
      <c r="C295" s="35"/>
      <c r="D295" s="13"/>
      <c r="F295" s="34"/>
      <c r="G295" s="35"/>
      <c r="H295" s="37"/>
    </row>
    <row r="296" spans="2:8" x14ac:dyDescent="0.45">
      <c r="B296" s="34"/>
      <c r="C296" s="35"/>
      <c r="D296" s="13"/>
      <c r="F296" s="34"/>
      <c r="G296" s="35"/>
      <c r="H296" s="37"/>
    </row>
    <row r="297" spans="2:8" ht="17.5" thickBot="1" x14ac:dyDescent="0.5">
      <c r="B297" s="38"/>
      <c r="C297" s="39"/>
      <c r="D297" s="40"/>
      <c r="F297" s="38"/>
      <c r="G297" s="39"/>
      <c r="H297" s="41"/>
    </row>
  </sheetData>
  <mergeCells count="2">
    <mergeCell ref="B2:D2"/>
    <mergeCell ref="F2:H2"/>
  </mergeCells>
  <phoneticPr fontId="2" type="noConversion"/>
  <conditionalFormatting sqref="F4:F80">
    <cfRule type="cellIs" dxfId="12" priority="1" operator="equal">
      <formula>2260.5</formula>
    </cfRule>
  </conditionalFormatting>
  <pageMargins left="0.7" right="0.7" top="0.75" bottom="0.75" header="0.3" footer="0.3"/>
  <pageSetup paperSize="9" orientation="portrait" horizontalDpi="4294967293" verticalDpi="0" r:id="rId1"/>
  <ignoredErrors>
    <ignoredError sqref="D4:D24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3ED77-EF97-4CB9-85A9-D3D7819339F3}">
  <dimension ref="B2:AC49"/>
  <sheetViews>
    <sheetView showGridLines="0" zoomScale="85" zoomScaleNormal="85" workbookViewId="0">
      <selection activeCell="H32" sqref="H32"/>
    </sheetView>
  </sheetViews>
  <sheetFormatPr defaultRowHeight="17" x14ac:dyDescent="0.45"/>
  <cols>
    <col min="1" max="1" width="9" customWidth="1"/>
    <col min="2" max="3" width="8.33203125" customWidth="1"/>
    <col min="4" max="4" width="11.33203125" customWidth="1"/>
    <col min="5" max="5" width="8.33203125" customWidth="1"/>
    <col min="6" max="6" width="10.58203125" customWidth="1"/>
    <col min="7" max="7" width="8.33203125" customWidth="1"/>
    <col min="8" max="9" width="9" customWidth="1"/>
    <col min="10" max="10" width="2.25" customWidth="1"/>
    <col min="11" max="11" width="13.25" customWidth="1"/>
    <col min="12" max="15" width="8.58203125" customWidth="1"/>
    <col min="16" max="16" width="13.25" customWidth="1"/>
    <col min="17" max="20" width="8.58203125" customWidth="1"/>
    <col min="21" max="21" width="13.25" customWidth="1"/>
    <col min="22" max="25" width="8.58203125" customWidth="1"/>
    <col min="26" max="26" width="13.25" customWidth="1"/>
  </cols>
  <sheetData>
    <row r="2" spans="2:29" x14ac:dyDescent="0.45">
      <c r="B2" s="96" t="s">
        <v>39</v>
      </c>
      <c r="C2" s="95">
        <v>2</v>
      </c>
      <c r="D2" s="97" t="s">
        <v>105</v>
      </c>
      <c r="E2" s="95">
        <v>5</v>
      </c>
      <c r="F2" s="97" t="s">
        <v>106</v>
      </c>
      <c r="G2" s="95">
        <v>7</v>
      </c>
      <c r="H2" s="97">
        <f>$C$2*10000+$E$2*100+$G$2</f>
        <v>20507</v>
      </c>
      <c r="I2" s="98">
        <f>INDEX(명렬표!$C$4:$C$248,MATCH('개인별 교육과정 분석표'!$H$2,명렬표!$B$4:$B$248,0))</f>
        <v>0</v>
      </c>
    </row>
    <row r="3" spans="2:29" ht="40.5" customHeight="1" x14ac:dyDescent="0.45"/>
    <row r="4" spans="2:29" ht="25.5" x14ac:dyDescent="0.45">
      <c r="B4" s="93" t="s">
        <v>166</v>
      </c>
      <c r="K4" s="93" t="s">
        <v>165</v>
      </c>
      <c r="N4" s="94"/>
    </row>
    <row r="5" spans="2:29" ht="6.75" customHeight="1" x14ac:dyDescent="0.45"/>
    <row r="6" spans="2:29" x14ac:dyDescent="0.45">
      <c r="B6" s="90" t="s">
        <v>114</v>
      </c>
      <c r="C6" s="90" t="s">
        <v>39</v>
      </c>
      <c r="D6" s="90" t="s">
        <v>32</v>
      </c>
      <c r="E6" s="90" t="s">
        <v>34</v>
      </c>
      <c r="F6" s="90" t="s">
        <v>108</v>
      </c>
      <c r="G6" s="90" t="s">
        <v>113</v>
      </c>
      <c r="H6" s="90" t="s">
        <v>161</v>
      </c>
      <c r="K6" s="89" t="s">
        <v>108</v>
      </c>
      <c r="L6" s="151" t="s">
        <v>40</v>
      </c>
      <c r="M6" s="152"/>
      <c r="P6" s="84" t="s">
        <v>108</v>
      </c>
      <c r="Q6" s="151" t="s">
        <v>47</v>
      </c>
      <c r="R6" s="152"/>
      <c r="U6" s="89" t="s">
        <v>108</v>
      </c>
      <c r="V6" s="151" t="s">
        <v>52</v>
      </c>
      <c r="W6" s="152"/>
      <c r="Z6" s="84" t="s">
        <v>108</v>
      </c>
      <c r="AA6" s="151" t="s">
        <v>56</v>
      </c>
      <c r="AB6" s="152"/>
    </row>
    <row r="7" spans="2:29" x14ac:dyDescent="0.45">
      <c r="B7" s="14" t="s">
        <v>115</v>
      </c>
      <c r="C7" s="14">
        <f>IFERROR(INDEX(교과DATA!$H$2:$H$67,MATCH(표1[[#This Row],[과목명]],교과DATA!$C$2:$C$67,0)),"")</f>
        <v>1</v>
      </c>
      <c r="D7" s="14" t="str" cm="1">
        <f t="array" ref="D7">IF(ISBLANK($I$2),"",IFERROR(INDEX(학교지정과목!$K$5:$K$25, SMALL(IF(ISNUMBER(SEARCH(1,학교지정과목!$O$5:$O$25)),MATCH(ROW(학교지정과목!$O$5:$O$25), ROW(학교지정과목!$O$5:$O$25)), ""), ROWS($A$1:A1)), COLUMNS($A$1:A1)),""))</f>
        <v>국어</v>
      </c>
      <c r="E7" s="14" t="str">
        <f>IFERROR(INDEX(교과DATA!$F$2:$F$67,MATCH(표1[[#This Row],[과목명]],교과DATA!$C$2:$C$67,0)),"")</f>
        <v>공통</v>
      </c>
      <c r="F7" s="14" t="str">
        <f>IFERROR(INDEX(교과DATA!$E$2:$E$67,MATCH(표1[[#This Row],[과목명]],교과DATA!$C$2:$C$67,0)),"")</f>
        <v>국어</v>
      </c>
      <c r="G7" s="14">
        <f>IFERROR(INDEX(교과DATA!$G$2:$G$67,MATCH(표1[[#This Row],[과목명]],교과DATA!$C$2:$C$67,0)),"")</f>
        <v>8</v>
      </c>
      <c r="H7" s="14" t="str">
        <f>IFERROR(INDEX(교과DATA!$I$2:$I$67,MATCH(표1[[#This Row],[과목명]],교과DATA!$C$2:$C$67,0)),"")</f>
        <v>전체</v>
      </c>
      <c r="K7" s="84" t="s">
        <v>32</v>
      </c>
      <c r="L7" s="85" t="s">
        <v>34</v>
      </c>
      <c r="M7" s="85" t="s">
        <v>39</v>
      </c>
      <c r="N7" s="86" t="s">
        <v>113</v>
      </c>
      <c r="P7" s="84" t="s">
        <v>32</v>
      </c>
      <c r="Q7" s="85" t="s">
        <v>34</v>
      </c>
      <c r="R7" s="85" t="s">
        <v>39</v>
      </c>
      <c r="S7" s="86" t="s">
        <v>113</v>
      </c>
      <c r="U7" s="84" t="s">
        <v>32</v>
      </c>
      <c r="V7" s="85" t="s">
        <v>34</v>
      </c>
      <c r="W7" s="85" t="s">
        <v>39</v>
      </c>
      <c r="X7" s="86" t="s">
        <v>113</v>
      </c>
      <c r="Z7" s="84" t="s">
        <v>32</v>
      </c>
      <c r="AA7" s="85" t="s">
        <v>34</v>
      </c>
      <c r="AB7" s="85" t="s">
        <v>39</v>
      </c>
      <c r="AC7" s="86" t="s">
        <v>113</v>
      </c>
    </row>
    <row r="8" spans="2:29" x14ac:dyDescent="0.45">
      <c r="B8" s="14" t="s">
        <v>115</v>
      </c>
      <c r="C8" s="14">
        <f>IFERROR(INDEX(교과DATA!$H$2:$H$67,MATCH(표1[[#This Row],[과목명]],교과DATA!$C$2:$C$67,0)),"")</f>
        <v>1</v>
      </c>
      <c r="D8" s="14" t="str" cm="1">
        <f t="array" ref="D8">IF(ISBLANK($I$2),"",IFERROR(INDEX(학교지정과목!$K$5:$K$25, SMALL(IF(ISNUMBER(SEARCH(1,학교지정과목!$O$5:$O$25)),MATCH(ROW(학교지정과목!$O$5:$O$25), ROW(학교지정과목!$O$5:$O$25)), ""), ROWS($A$1:A2)), COLUMNS($A$1:A2)),""))</f>
        <v>수학</v>
      </c>
      <c r="E8" s="14" t="str">
        <f>IFERROR(INDEX(교과DATA!$F$2:$F$67,MATCH(표1[[#This Row],[과목명]],교과DATA!$C$2:$C$67,0)),"")</f>
        <v>공통</v>
      </c>
      <c r="F8" s="14" t="str">
        <f>IFERROR(INDEX(교과DATA!$E$2:$E$67,MATCH(표1[[#This Row],[과목명]],교과DATA!$C$2:$C$67,0)),"")</f>
        <v>수학</v>
      </c>
      <c r="G8" s="14">
        <f>IFERROR(INDEX(교과DATA!$G$2:$G$67,MATCH(표1[[#This Row],[과목명]],교과DATA!$C$2:$C$67,0)),"")</f>
        <v>8</v>
      </c>
      <c r="H8" s="14" t="str">
        <f>IFERROR(INDEX(교과DATA!$I$2:$I$67,MATCH(표1[[#This Row],[과목명]],교과DATA!$C$2:$C$67,0)),"")</f>
        <v>전체</v>
      </c>
      <c r="K8" s="87" t="str" cm="1">
        <f t="array" ref="K8">IFERROR(INDEX(표1[과목명], SMALL(IF(ISNUMBER(SEARCH($L$6,표1[교과군])),MATCH(ROW(표1[교과군]), ROW(표1[교과군])), ""), ROWS($A$1:A1)), COLUMNS($A$1:A1)),"")</f>
        <v>국어</v>
      </c>
      <c r="L8" s="14" t="str">
        <f>IFERROR(INDEX(표1[구분],MATCH(K8,표1[과목명],0)),"")</f>
        <v>공통</v>
      </c>
      <c r="M8" s="14">
        <f>IFERROR(INDEX(표1[학년],MATCH(K8,표1[과목명],0)),"")</f>
        <v>1</v>
      </c>
      <c r="N8" s="88">
        <f>IFERROR(INDEX(표1[학점],MATCH(K8,표1[과목명],0)),"")</f>
        <v>8</v>
      </c>
      <c r="P8" s="87" t="str" cm="1">
        <f t="array" ref="P8">IFERROR(INDEX(표1[과목명], SMALL(IF(ISNUMBER(SEARCH($Q$6,표1[교과군])),MATCH(ROW(표1[교과군]), ROW(표1[교과군])), ""), ROWS($A$1:A1)), COLUMNS($A$1:A1)),"")</f>
        <v>수학</v>
      </c>
      <c r="Q8" s="14" t="str">
        <f>IFERROR(INDEX(표1[구분],MATCH(P8,표1[과목명],0)),"")</f>
        <v>공통</v>
      </c>
      <c r="R8" s="14">
        <f>IFERROR(INDEX(표1[학년],MATCH(P8,표1[과목명],0)),"")</f>
        <v>1</v>
      </c>
      <c r="S8" s="88">
        <f>IFERROR(INDEX(표1[학점],MATCH(P8,표1[과목명],0)),"")</f>
        <v>8</v>
      </c>
      <c r="U8" s="87" t="str" cm="1">
        <f t="array" ref="U8">IFERROR(INDEX(표1[과목명], SMALL(IF(ISNUMBER(SEARCH($V$6,표1[교과군])),MATCH(ROW(표1[교과군]), ROW(표1[교과군])), ""), ROWS($A$1:A1)), COLUMNS($A$1:A1)),"")</f>
        <v>영어</v>
      </c>
      <c r="V8" s="14" t="str">
        <f>IFERROR(INDEX(표1[구분],MATCH(U8,표1[과목명],0)),"")</f>
        <v>공통</v>
      </c>
      <c r="W8" s="14">
        <f>IFERROR(INDEX(표1[학년],MATCH(U8,표1[과목명],0)),"")</f>
        <v>1</v>
      </c>
      <c r="X8" s="88">
        <f>IFERROR(INDEX(표1[학점],MATCH(U8,표1[과목명],0)),"")</f>
        <v>8</v>
      </c>
      <c r="Z8" s="87" t="str" cm="1">
        <f t="array" ref="Z8">IFERROR(INDEX(표1[과목명], SMALL(IF(ISNUMBER(SEARCH($AA$6,표1[교과군])),MATCH(ROW(표1[교과군]), ROW(표1[교과군])), ""), ROWS($A$1:A1)), COLUMNS($A$1:A1)),"")</f>
        <v>한국사</v>
      </c>
      <c r="AA8" s="14" t="str">
        <f>IFERROR(INDEX(표1[구분],MATCH(Z8,표1[과목명],0)),"")</f>
        <v>공통</v>
      </c>
      <c r="AB8" s="14">
        <f>IFERROR(INDEX(표1[학년],MATCH(Z8,표1[과목명],0)),"")</f>
        <v>1</v>
      </c>
      <c r="AC8" s="88">
        <f>IFERROR(INDEX(표1[학점],MATCH(Z8,표1[과목명],0)),"")</f>
        <v>6</v>
      </c>
    </row>
    <row r="9" spans="2:29" x14ac:dyDescent="0.45">
      <c r="B9" s="14" t="s">
        <v>115</v>
      </c>
      <c r="C9" s="14">
        <f>IFERROR(INDEX(교과DATA!$H$2:$H$67,MATCH(표1[[#This Row],[과목명]],교과DATA!$C$2:$C$67,0)),"")</f>
        <v>1</v>
      </c>
      <c r="D9" s="14" t="str" cm="1">
        <f t="array" ref="D9">IF(ISBLANK($I$2),"",IFERROR(INDEX(학교지정과목!$K$5:$K$25, SMALL(IF(ISNUMBER(SEARCH(1,학교지정과목!$O$5:$O$25)),MATCH(ROW(학교지정과목!$O$5:$O$25), ROW(학교지정과목!$O$5:$O$25)), ""), ROWS($A$1:A3)), COLUMNS($A$1:A3)),""))</f>
        <v>영어</v>
      </c>
      <c r="E9" s="14" t="str">
        <f>IFERROR(INDEX(교과DATA!$F$2:$F$67,MATCH(표1[[#This Row],[과목명]],교과DATA!$C$2:$C$67,0)),"")</f>
        <v>공통</v>
      </c>
      <c r="F9" s="14" t="str">
        <f>IFERROR(INDEX(교과DATA!$E$2:$E$67,MATCH(표1[[#This Row],[과목명]],교과DATA!$C$2:$C$67,0)),"")</f>
        <v>영어</v>
      </c>
      <c r="G9" s="14">
        <f>IFERROR(INDEX(교과DATA!$G$2:$G$67,MATCH(표1[[#This Row],[과목명]],교과DATA!$C$2:$C$67,0)),"")</f>
        <v>8</v>
      </c>
      <c r="H9" s="14" t="str">
        <f>IFERROR(INDEX(교과DATA!$I$2:$I$67,MATCH(표1[[#This Row],[과목명]],교과DATA!$C$2:$C$67,0)),"")</f>
        <v>전체</v>
      </c>
      <c r="K9" s="87" t="str" cm="1">
        <f t="array" ref="K9">IFERROR(INDEX(표1[과목명], SMALL(IF(ISNUMBER(SEARCH($L$6,표1[교과군])),MATCH(ROW(표1[교과군]), ROW(표1[교과군])), ""), ROWS($A$1:A2)), COLUMNS($A$1:A2)),"")</f>
        <v>문학</v>
      </c>
      <c r="L9" s="14" t="str">
        <f>IFERROR(INDEX(표1[구분],MATCH(K9,표1[과목명],0)),"")</f>
        <v>일반</v>
      </c>
      <c r="M9" s="14">
        <f>IFERROR(INDEX(표1[학년],MATCH(K9,표1[과목명],0)),"")</f>
        <v>2</v>
      </c>
      <c r="N9" s="88">
        <f>IFERROR(INDEX(표1[학점],MATCH(K9,표1[과목명],0)),"")</f>
        <v>4</v>
      </c>
      <c r="P9" s="87" t="str" cm="1">
        <f t="array" ref="P9">IFERROR(INDEX(표1[과목명], SMALL(IF(ISNUMBER(SEARCH($Q$6,표1[교과군])),MATCH(ROW(표1[교과군]), ROW(표1[교과군])), ""), ROWS($A$1:A2)), COLUMNS($A$1:A2)),"")</f>
        <v>수학I</v>
      </c>
      <c r="Q9" s="14" t="str">
        <f>IFERROR(INDEX(표1[구분],MATCH(P9,표1[과목명],0)),"")</f>
        <v>일반</v>
      </c>
      <c r="R9" s="14">
        <f>IFERROR(INDEX(표1[학년],MATCH(P9,표1[과목명],0)),"")</f>
        <v>2</v>
      </c>
      <c r="S9" s="88">
        <f>IFERROR(INDEX(표1[학점],MATCH(P9,표1[과목명],0)),"")</f>
        <v>4</v>
      </c>
      <c r="U9" s="87" t="str" cm="1">
        <f t="array" ref="U9">IFERROR(INDEX(표1[과목명], SMALL(IF(ISNUMBER(SEARCH($V$6,표1[교과군])),MATCH(ROW(표1[교과군]), ROW(표1[교과군])), ""), ROWS($A$1:A2)), COLUMNS($A$1:A2)),"")</f>
        <v>영어I</v>
      </c>
      <c r="V9" s="14" t="str">
        <f>IFERROR(INDEX(표1[구분],MATCH(U9,표1[과목명],0)),"")</f>
        <v>일반</v>
      </c>
      <c r="W9" s="14">
        <f>IFERROR(INDEX(표1[학년],MATCH(U9,표1[과목명],0)),"")</f>
        <v>2</v>
      </c>
      <c r="X9" s="88">
        <f>IFERROR(INDEX(표1[학점],MATCH(U9,표1[과목명],0)),"")</f>
        <v>4</v>
      </c>
      <c r="Z9" s="91" t="s">
        <v>163</v>
      </c>
      <c r="AA9" s="82">
        <v>6</v>
      </c>
      <c r="AB9" s="92" t="s">
        <v>164</v>
      </c>
      <c r="AC9" s="83">
        <f>SUM($AC$8)</f>
        <v>6</v>
      </c>
    </row>
    <row r="10" spans="2:29" x14ac:dyDescent="0.45">
      <c r="B10" s="14" t="s">
        <v>115</v>
      </c>
      <c r="C10" s="14">
        <f>IFERROR(INDEX(교과DATA!$H$2:$H$67,MATCH(표1[[#This Row],[과목명]],교과DATA!$C$2:$C$67,0)),"")</f>
        <v>1</v>
      </c>
      <c r="D10" s="14" t="str" cm="1">
        <f t="array" ref="D10">IF(ISBLANK($I$2),"",IFERROR(INDEX(학교지정과목!$K$5:$K$25, SMALL(IF(ISNUMBER(SEARCH(1,학교지정과목!$O$5:$O$25)),MATCH(ROW(학교지정과목!$O$5:$O$25), ROW(학교지정과목!$O$5:$O$25)), ""), ROWS($A$1:A4)), COLUMNS($A$1:A4)),""))</f>
        <v>한국사</v>
      </c>
      <c r="E10" s="14" t="str">
        <f>IFERROR(INDEX(교과DATA!$F$2:$F$67,MATCH(표1[[#This Row],[과목명]],교과DATA!$C$2:$C$67,0)),"")</f>
        <v>공통</v>
      </c>
      <c r="F10" s="14" t="str">
        <f>IFERROR(INDEX(교과DATA!$E$2:$E$67,MATCH(표1[[#This Row],[과목명]],교과DATA!$C$2:$C$67,0)),"")</f>
        <v>한국사</v>
      </c>
      <c r="G10" s="14">
        <f>IFERROR(INDEX(교과DATA!$G$2:$G$67,MATCH(표1[[#This Row],[과목명]],교과DATA!$C$2:$C$67,0)),"")</f>
        <v>6</v>
      </c>
      <c r="H10" s="14" t="str">
        <f>IFERROR(INDEX(교과DATA!$I$2:$I$67,MATCH(표1[[#This Row],[과목명]],교과DATA!$C$2:$C$67,0)),"")</f>
        <v>전체</v>
      </c>
      <c r="K10" s="87" t="str" cm="1">
        <f t="array" ref="K10">IFERROR(INDEX(표1[과목명], SMALL(IF(ISNUMBER(SEARCH($L$6,표1[교과군])),MATCH(ROW(표1[교과군]), ROW(표1[교과군])), ""), ROWS($A$1:A3)), COLUMNS($A$1:A3)),"")</f>
        <v>독서</v>
      </c>
      <c r="L10" s="14" t="str">
        <f>IFERROR(INDEX(표1[구분],MATCH(K10,표1[과목명],0)),"")</f>
        <v>일반</v>
      </c>
      <c r="M10" s="14">
        <f>IFERROR(INDEX(표1[학년],MATCH(K10,표1[과목명],0)),"")</f>
        <v>2</v>
      </c>
      <c r="N10" s="88">
        <f>IFERROR(INDEX(표1[학점],MATCH(K10,표1[과목명],0)),"")</f>
        <v>4</v>
      </c>
      <c r="P10" s="87" t="str" cm="1">
        <f t="array" ref="P10">IFERROR(INDEX(표1[과목명], SMALL(IF(ISNUMBER(SEARCH($Q$6,표1[교과군])),MATCH(ROW(표1[교과군]), ROW(표1[교과군])), ""), ROWS($A$1:A3)), COLUMNS($A$1:A3)),"")</f>
        <v>수학II</v>
      </c>
      <c r="Q10" s="14" t="str">
        <f>IFERROR(INDEX(표1[구분],MATCH(P10,표1[과목명],0)),"")</f>
        <v>일반</v>
      </c>
      <c r="R10" s="14">
        <f>IFERROR(INDEX(표1[학년],MATCH(P10,표1[과목명],0)),"")</f>
        <v>2</v>
      </c>
      <c r="S10" s="88">
        <f>IFERROR(INDEX(표1[학점],MATCH(P10,표1[과목명],0)),"")</f>
        <v>4</v>
      </c>
      <c r="U10" s="87" t="str" cm="1">
        <f t="array" ref="U10">IFERROR(INDEX(표1[과목명], SMALL(IF(ISNUMBER(SEARCH($V$6,표1[교과군])),MATCH(ROW(표1[교과군]), ROW(표1[교과군])), ""), ROWS($A$1:A3)), COLUMNS($A$1:A3)),"")</f>
        <v>영어II</v>
      </c>
      <c r="V10" s="14" t="str">
        <f>IFERROR(INDEX(표1[구분],MATCH(U10,표1[과목명],0)),"")</f>
        <v>일반</v>
      </c>
      <c r="W10" s="14">
        <f>IFERROR(INDEX(표1[학년],MATCH(U10,표1[과목명],0)),"")</f>
        <v>2</v>
      </c>
      <c r="X10" s="88">
        <f>IFERROR(INDEX(표1[학점],MATCH(U10,표1[과목명],0)),"")</f>
        <v>4</v>
      </c>
    </row>
    <row r="11" spans="2:29" x14ac:dyDescent="0.45">
      <c r="B11" s="14" t="s">
        <v>115</v>
      </c>
      <c r="C11" s="14">
        <f>IFERROR(INDEX(교과DATA!$H$2:$H$67,MATCH(표1[[#This Row],[과목명]],교과DATA!$C$2:$C$67,0)),"")</f>
        <v>1</v>
      </c>
      <c r="D11" s="14" t="str" cm="1">
        <f t="array" ref="D11">IF(ISBLANK($I$2),"",IFERROR(INDEX(학교지정과목!$K$5:$K$25, SMALL(IF(ISNUMBER(SEARCH(1,학교지정과목!$O$5:$O$25)),MATCH(ROW(학교지정과목!$O$5:$O$25), ROW(학교지정과목!$O$5:$O$25)), ""), ROWS($A$1:A5)), COLUMNS($A$1:A5)),""))</f>
        <v>통합사회</v>
      </c>
      <c r="E11" s="14" t="str">
        <f>IFERROR(INDEX(교과DATA!$F$2:$F$67,MATCH(표1[[#This Row],[과목명]],교과DATA!$C$2:$C$67,0)),"")</f>
        <v>공통</v>
      </c>
      <c r="F11" s="14" t="str">
        <f>IFERROR(INDEX(교과DATA!$E$2:$E$67,MATCH(표1[[#This Row],[과목명]],교과DATA!$C$2:$C$67,0)),"")</f>
        <v>사회</v>
      </c>
      <c r="G11" s="14">
        <f>IFERROR(INDEX(교과DATA!$G$2:$G$67,MATCH(표1[[#This Row],[과목명]],교과DATA!$C$2:$C$67,0)),"")</f>
        <v>6</v>
      </c>
      <c r="H11" s="14" t="str">
        <f>IFERROR(INDEX(교과DATA!$I$2:$I$67,MATCH(표1[[#This Row],[과목명]],교과DATA!$C$2:$C$67,0)),"")</f>
        <v>전체</v>
      </c>
      <c r="K11" s="87" t="str" cm="1">
        <f t="array" ref="K11">IFERROR(INDEX(표1[과목명], SMALL(IF(ISNUMBER(SEARCH($L$6,표1[교과군])),MATCH(ROW(표1[교과군]), ROW(표1[교과군])), ""), ROWS($A$1:A4)), COLUMNS($A$1:A4)),"")</f>
        <v/>
      </c>
      <c r="L11" s="14" t="str">
        <f>IFERROR(INDEX(표1[구분],MATCH(K11,표1[과목명],0)),"")</f>
        <v/>
      </c>
      <c r="M11" s="14" t="str">
        <f>IFERROR(INDEX(표1[학년],MATCH(K11,표1[과목명],0)),"")</f>
        <v/>
      </c>
      <c r="N11" s="88" t="str">
        <f>IFERROR(INDEX(표1[학점],MATCH(K11,표1[과목명],0)),"")</f>
        <v/>
      </c>
      <c r="P11" s="87" t="str" cm="1">
        <f t="array" ref="P11">IFERROR(INDEX(표1[과목명], SMALL(IF(ISNUMBER(SEARCH($Q$6,표1[교과군])),MATCH(ROW(표1[교과군]), ROW(표1[교과군])), ""), ROWS($A$1:A4)), COLUMNS($A$1:A4)),"")</f>
        <v/>
      </c>
      <c r="Q11" s="14" t="str">
        <f>IFERROR(INDEX(표1[구분],MATCH(P11,표1[과목명],0)),"")</f>
        <v/>
      </c>
      <c r="R11" s="14" t="str">
        <f>IFERROR(INDEX(표1[학년],MATCH(P11,표1[과목명],0)),"")</f>
        <v/>
      </c>
      <c r="S11" s="88" t="str">
        <f>IFERROR(INDEX(표1[학점],MATCH(P11,표1[과목명],0)),"")</f>
        <v/>
      </c>
      <c r="U11" s="87" t="str" cm="1">
        <f t="array" ref="U11">IFERROR(INDEX(표1[과목명], SMALL(IF(ISNUMBER(SEARCH($V$6,표1[교과군])),MATCH(ROW(표1[교과군]), ROW(표1[교과군])), ""), ROWS($A$1:A4)), COLUMNS($A$1:A4)),"")</f>
        <v/>
      </c>
      <c r="V11" s="14" t="str">
        <f>IFERROR(INDEX(표1[구분],MATCH(U11,표1[과목명],0)),"")</f>
        <v/>
      </c>
      <c r="W11" s="14" t="str">
        <f>IFERROR(INDEX(표1[학년],MATCH(U11,표1[과목명],0)),"")</f>
        <v/>
      </c>
      <c r="X11" s="88" t="str">
        <f>IFERROR(INDEX(표1[학점],MATCH(U11,표1[과목명],0)),"")</f>
        <v/>
      </c>
      <c r="Z11" s="84" t="s">
        <v>108</v>
      </c>
      <c r="AA11" s="151" t="s">
        <v>69</v>
      </c>
      <c r="AB11" s="152"/>
    </row>
    <row r="12" spans="2:29" x14ac:dyDescent="0.45">
      <c r="B12" s="14" t="s">
        <v>115</v>
      </c>
      <c r="C12" s="14">
        <f>IFERROR(INDEX(교과DATA!$H$2:$H$67,MATCH(표1[[#This Row],[과목명]],교과DATA!$C$2:$C$67,0)),"")</f>
        <v>1</v>
      </c>
      <c r="D12" s="14" t="str" cm="1">
        <f t="array" ref="D12">IF(ISBLANK($I$2),"",IFERROR(INDEX(학교지정과목!$K$5:$K$25, SMALL(IF(ISNUMBER(SEARCH(1,학교지정과목!$O$5:$O$25)),MATCH(ROW(학교지정과목!$O$5:$O$25), ROW(학교지정과목!$O$5:$O$25)), ""), ROWS($A$1:A6)), COLUMNS($A$1:A6)),""))</f>
        <v>통합과학</v>
      </c>
      <c r="E12" s="14" t="str">
        <f>IFERROR(INDEX(교과DATA!$F$2:$F$67,MATCH(표1[[#This Row],[과목명]],교과DATA!$C$2:$C$67,0)),"")</f>
        <v>공통</v>
      </c>
      <c r="F12" s="14" t="str">
        <f>IFERROR(INDEX(교과DATA!$E$2:$E$67,MATCH(표1[[#This Row],[과목명]],교과DATA!$C$2:$C$67,0)),"")</f>
        <v>과학</v>
      </c>
      <c r="G12" s="14">
        <f>IFERROR(INDEX(교과DATA!$G$2:$G$67,MATCH(표1[[#This Row],[과목명]],교과DATA!$C$2:$C$67,0)),"")</f>
        <v>6</v>
      </c>
      <c r="H12" s="14" t="str">
        <f>IFERROR(INDEX(교과DATA!$I$2:$I$67,MATCH(표1[[#This Row],[과목명]],교과DATA!$C$2:$C$67,0)),"")</f>
        <v>전체</v>
      </c>
      <c r="K12" s="87" t="str" cm="1">
        <f t="array" ref="K12">IFERROR(INDEX(표1[과목명], SMALL(IF(ISNUMBER(SEARCH($L$6,표1[교과군])),MATCH(ROW(표1[교과군]), ROW(표1[교과군])), ""), ROWS($A$1:A5)), COLUMNS($A$1:A5)),"")</f>
        <v/>
      </c>
      <c r="L12" s="14" t="str">
        <f>IFERROR(INDEX(표1[구분],MATCH(K12,표1[과목명],0)),"")</f>
        <v/>
      </c>
      <c r="M12" s="14" t="str">
        <f>IFERROR(INDEX(표1[학년],MATCH(K12,표1[과목명],0)),"")</f>
        <v/>
      </c>
      <c r="N12" s="88" t="str">
        <f>IFERROR(INDEX(표1[학점],MATCH(K12,표1[과목명],0)),"")</f>
        <v/>
      </c>
      <c r="P12" s="87" t="str" cm="1">
        <f t="array" ref="P12">IFERROR(INDEX(표1[과목명], SMALL(IF(ISNUMBER(SEARCH($Q$6,표1[교과군])),MATCH(ROW(표1[교과군]), ROW(표1[교과군])), ""), ROWS($A$1:A5)), COLUMNS($A$1:A5)),"")</f>
        <v/>
      </c>
      <c r="Q12" s="14" t="str">
        <f>IFERROR(INDEX(표1[구분],MATCH(P12,표1[과목명],0)),"")</f>
        <v/>
      </c>
      <c r="R12" s="14" t="str">
        <f>IFERROR(INDEX(표1[학년],MATCH(P12,표1[과목명],0)),"")</f>
        <v/>
      </c>
      <c r="S12" s="88" t="str">
        <f>IFERROR(INDEX(표1[학점],MATCH(P12,표1[과목명],0)),"")</f>
        <v/>
      </c>
      <c r="U12" s="87" t="str" cm="1">
        <f t="array" ref="U12">IFERROR(INDEX(표1[과목명], SMALL(IF(ISNUMBER(SEARCH($V$6,표1[교과군])),MATCH(ROW(표1[교과군]), ROW(표1[교과군])), ""), ROWS($A$1:A5)), COLUMNS($A$1:A5)),"")</f>
        <v/>
      </c>
      <c r="V12" s="14" t="str">
        <f>IFERROR(INDEX(표1[구분],MATCH(U12,표1[과목명],0)),"")</f>
        <v/>
      </c>
      <c r="W12" s="14" t="str">
        <f>IFERROR(INDEX(표1[학년],MATCH(U12,표1[과목명],0)),"")</f>
        <v/>
      </c>
      <c r="X12" s="88" t="str">
        <f>IFERROR(INDEX(표1[학점],MATCH(U12,표1[과목명],0)),"")</f>
        <v/>
      </c>
      <c r="Z12" s="84" t="s">
        <v>32</v>
      </c>
      <c r="AA12" s="85" t="s">
        <v>34</v>
      </c>
      <c r="AB12" s="85" t="s">
        <v>39</v>
      </c>
      <c r="AC12" s="86" t="s">
        <v>113</v>
      </c>
    </row>
    <row r="13" spans="2:29" x14ac:dyDescent="0.45">
      <c r="B13" s="14" t="s">
        <v>115</v>
      </c>
      <c r="C13" s="14">
        <f>IFERROR(INDEX(교과DATA!$H$2:$H$67,MATCH(표1[[#This Row],[과목명]],교과DATA!$C$2:$C$67,0)),"")</f>
        <v>1</v>
      </c>
      <c r="D13" s="14" t="str" cm="1">
        <f t="array" ref="D13">IF(ISBLANK($I$2),"",IFERROR(INDEX(학교지정과목!$K$5:$K$25, SMALL(IF(ISNUMBER(SEARCH(1,학교지정과목!$O$5:$O$25)),MATCH(ROW(학교지정과목!$O$5:$O$25), ROW(학교지정과목!$O$5:$O$25)), ""), ROWS($A$1:A7)), COLUMNS($A$1:A7)),""))</f>
        <v>과학탐구실험</v>
      </c>
      <c r="E13" s="14" t="str">
        <f>IFERROR(INDEX(교과DATA!$F$2:$F$67,MATCH(표1[[#This Row],[과목명]],교과DATA!$C$2:$C$67,0)),"")</f>
        <v>공통</v>
      </c>
      <c r="F13" s="14" t="str">
        <f>IFERROR(INDEX(교과DATA!$E$2:$E$67,MATCH(표1[[#This Row],[과목명]],교과DATA!$C$2:$C$67,0)),"")</f>
        <v>과학</v>
      </c>
      <c r="G13" s="14">
        <f>IFERROR(INDEX(교과DATA!$G$2:$G$67,MATCH(표1[[#This Row],[과목명]],교과DATA!$C$2:$C$67,0)),"")</f>
        <v>2</v>
      </c>
      <c r="H13" s="14" t="str">
        <f>IFERROR(INDEX(교과DATA!$I$2:$I$67,MATCH(표1[[#This Row],[과목명]],교과DATA!$C$2:$C$67,0)),"")</f>
        <v>전체</v>
      </c>
      <c r="K13" s="87" t="str" cm="1">
        <f t="array" ref="K13">IFERROR(INDEX(표1[과목명], SMALL(IF(ISNUMBER(SEARCH($L$6,표1[교과군])),MATCH(ROW(표1[교과군]), ROW(표1[교과군])), ""), ROWS($A$1:A6)), COLUMNS($A$1:A6)),"")</f>
        <v/>
      </c>
      <c r="L13" s="14" t="str">
        <f>IFERROR(INDEX(표1[구분],MATCH(K13,표1[과목명],0)),"")</f>
        <v/>
      </c>
      <c r="M13" s="14" t="str">
        <f>IFERROR(INDEX(표1[학년],MATCH(K13,표1[과목명],0)),"")</f>
        <v/>
      </c>
      <c r="N13" s="88" t="str">
        <f>IFERROR(INDEX(표1[학점],MATCH(K13,표1[과목명],0)),"")</f>
        <v/>
      </c>
      <c r="P13" s="87" t="str" cm="1">
        <f t="array" ref="P13">IFERROR(INDEX(표1[과목명], SMALL(IF(ISNUMBER(SEARCH($Q$6,표1[교과군])),MATCH(ROW(표1[교과군]), ROW(표1[교과군])), ""), ROWS($A$1:A6)), COLUMNS($A$1:A6)),"")</f>
        <v/>
      </c>
      <c r="Q13" s="14" t="str">
        <f>IFERROR(INDEX(표1[구분],MATCH(P13,표1[과목명],0)),"")</f>
        <v/>
      </c>
      <c r="R13" s="14" t="str">
        <f>IFERROR(INDEX(표1[학년],MATCH(P13,표1[과목명],0)),"")</f>
        <v/>
      </c>
      <c r="S13" s="88" t="str">
        <f>IFERROR(INDEX(표1[학점],MATCH(P13,표1[과목명],0)),"")</f>
        <v/>
      </c>
      <c r="U13" s="87" t="str" cm="1">
        <f t="array" ref="U13">IFERROR(INDEX(표1[과목명], SMALL(IF(ISNUMBER(SEARCH($V$6,표1[교과군])),MATCH(ROW(표1[교과군]), ROW(표1[교과군])), ""), ROWS($A$1:A6)), COLUMNS($A$1:A6)),"")</f>
        <v/>
      </c>
      <c r="V13" s="14" t="str">
        <f>IFERROR(INDEX(표1[구분],MATCH(U13,표1[과목명],0)),"")</f>
        <v/>
      </c>
      <c r="W13" s="14" t="str">
        <f>IFERROR(INDEX(표1[학년],MATCH(U13,표1[과목명],0)),"")</f>
        <v/>
      </c>
      <c r="X13" s="88" t="str">
        <f>IFERROR(INDEX(표1[학점],MATCH(U13,표1[과목명],0)),"")</f>
        <v/>
      </c>
      <c r="Z13" s="87" t="str" cm="1">
        <f t="array" ref="Z13">IFERROR(INDEX(표1[과목명], SMALL(IF(ISNUMBER(SEARCH($AA$11,표1[교과군])),MATCH(ROW(표1[교과군]), ROW(표1[교과군])), ""), ROWS($A$1:A1)), COLUMNS($A$1:A1)),"")</f>
        <v>정보</v>
      </c>
      <c r="AA13" s="14" t="str">
        <f>IFERROR(INDEX(표1[구분],MATCH(Z13,표1[과목명],0)),"")</f>
        <v>일반</v>
      </c>
      <c r="AB13" s="14">
        <f>IFERROR(INDEX(표1[학년],MATCH(Z13,표1[과목명],0)),"")</f>
        <v>1</v>
      </c>
      <c r="AC13" s="88">
        <f>IFERROR(INDEX(표1[학점],MATCH(Z13,표1[과목명],0)),"")</f>
        <v>4</v>
      </c>
    </row>
    <row r="14" spans="2:29" x14ac:dyDescent="0.45">
      <c r="B14" s="14" t="s">
        <v>115</v>
      </c>
      <c r="C14" s="14">
        <f>IFERROR(INDEX(교과DATA!$H$2:$H$67,MATCH(표1[[#This Row],[과목명]],교과DATA!$C$2:$C$67,0)),"")</f>
        <v>1</v>
      </c>
      <c r="D14" s="14" t="str" cm="1">
        <f t="array" ref="D14">IF(ISBLANK($I$2),"",IFERROR(INDEX(학교지정과목!$K$5:$K$25, SMALL(IF(ISNUMBER(SEARCH(1,학교지정과목!$O$5:$O$25)),MATCH(ROW(학교지정과목!$O$5:$O$25), ROW(학교지정과목!$O$5:$O$25)), ""), ROWS($A$1:A8)), COLUMNS($A$1:A8)),""))</f>
        <v>체육</v>
      </c>
      <c r="E14" s="14" t="str">
        <f>IFERROR(INDEX(교과DATA!$F$2:$F$67,MATCH(표1[[#This Row],[과목명]],교과DATA!$C$2:$C$67,0)),"")</f>
        <v>일반</v>
      </c>
      <c r="F14" s="14" t="str">
        <f>IFERROR(INDEX(교과DATA!$E$2:$E$67,MATCH(표1[[#This Row],[과목명]],교과DATA!$C$2:$C$67,0)),"")</f>
        <v>체육</v>
      </c>
      <c r="G14" s="14">
        <f>IFERROR(INDEX(교과DATA!$G$2:$G$67,MATCH(표1[[#This Row],[과목명]],교과DATA!$C$2:$C$67,0)),"")</f>
        <v>4</v>
      </c>
      <c r="H14" s="14" t="str">
        <f>IFERROR(INDEX(교과DATA!$I$2:$I$67,MATCH(표1[[#This Row],[과목명]],교과DATA!$C$2:$C$67,0)),"")</f>
        <v>전체</v>
      </c>
      <c r="K14" s="87" t="str" cm="1">
        <f t="array" ref="K14">IFERROR(INDEX(표1[과목명], SMALL(IF(ISNUMBER(SEARCH($L$6,표1[교과군])),MATCH(ROW(표1[교과군]), ROW(표1[교과군])), ""), ROWS($A$1:A7)), COLUMNS($A$1:A7)),"")</f>
        <v/>
      </c>
      <c r="L14" s="14" t="str">
        <f>IFERROR(INDEX(표1[구분],MATCH(K14,표1[과목명],0)),"")</f>
        <v/>
      </c>
      <c r="M14" s="14" t="str">
        <f>IFERROR(INDEX(표1[학년],MATCH(K14,표1[과목명],0)),"")</f>
        <v/>
      </c>
      <c r="N14" s="88" t="str">
        <f>IFERROR(INDEX(표1[학점],MATCH(K14,표1[과목명],0)),"")</f>
        <v/>
      </c>
      <c r="P14" s="87" t="str" cm="1">
        <f t="array" ref="P14">IFERROR(INDEX(표1[과목명], SMALL(IF(ISNUMBER(SEARCH($Q$6,표1[교과군])),MATCH(ROW(표1[교과군]), ROW(표1[교과군])), ""), ROWS($A$1:A7)), COLUMNS($A$1:A7)),"")</f>
        <v/>
      </c>
      <c r="Q14" s="14" t="str">
        <f>IFERROR(INDEX(표1[구분],MATCH(P14,표1[과목명],0)),"")</f>
        <v/>
      </c>
      <c r="R14" s="14" t="str">
        <f>IFERROR(INDEX(표1[학년],MATCH(P14,표1[과목명],0)),"")</f>
        <v/>
      </c>
      <c r="S14" s="88" t="str">
        <f>IFERROR(INDEX(표1[학점],MATCH(P14,표1[과목명],0)),"")</f>
        <v/>
      </c>
      <c r="U14" s="87" t="str" cm="1">
        <f t="array" ref="U14">IFERROR(INDEX(표1[과목명], SMALL(IF(ISNUMBER(SEARCH($V$6,표1[교과군])),MATCH(ROW(표1[교과군]), ROW(표1[교과군])), ""), ROWS($A$1:A7)), COLUMNS($A$1:A7)),"")</f>
        <v/>
      </c>
      <c r="V14" s="14" t="str">
        <f>IFERROR(INDEX(표1[구분],MATCH(U14,표1[과목명],0)),"")</f>
        <v/>
      </c>
      <c r="W14" s="14" t="str">
        <f>IFERROR(INDEX(표1[학년],MATCH(U14,표1[과목명],0)),"")</f>
        <v/>
      </c>
      <c r="X14" s="88" t="str">
        <f>IFERROR(INDEX(표1[학점],MATCH(U14,표1[과목명],0)),"")</f>
        <v/>
      </c>
      <c r="Z14" s="87" t="str" cm="1">
        <f t="array" ref="Z14">IFERROR(INDEX(표1[과목명], SMALL(IF(ISNUMBER(SEARCH($AA$11,표1[교과군])),MATCH(ROW(표1[교과군]), ROW(표1[교과군])), ""), ROWS($A$1:A2)), COLUMNS($A$1:A2)),"")</f>
        <v>진로와직업</v>
      </c>
      <c r="AA14" s="14" t="str">
        <f>IFERROR(INDEX(표1[구분],MATCH(Z14,표1[과목명],0)),"")</f>
        <v>일반</v>
      </c>
      <c r="AB14" s="14">
        <f>IFERROR(INDEX(표1[학년],MATCH(Z14,표1[과목명],0)),"")</f>
        <v>1</v>
      </c>
      <c r="AC14" s="88">
        <f>IFERROR(INDEX(표1[학점],MATCH(Z14,표1[과목명],0)),"")</f>
        <v>2</v>
      </c>
    </row>
    <row r="15" spans="2:29" x14ac:dyDescent="0.45">
      <c r="B15" s="14" t="s">
        <v>115</v>
      </c>
      <c r="C15" s="14">
        <f>IFERROR(INDEX(교과DATA!$H$2:$H$67,MATCH(표1[[#This Row],[과목명]],교과DATA!$C$2:$C$67,0)),"")</f>
        <v>1</v>
      </c>
      <c r="D15" s="14" t="str" cm="1">
        <f t="array" ref="D15">IF(ISBLANK($I$2),"",IFERROR(INDEX(학교지정과목!$K$5:$K$25, SMALL(IF(ISNUMBER(SEARCH(1,학교지정과목!$O$5:$O$25)),MATCH(ROW(학교지정과목!$O$5:$O$25), ROW(학교지정과목!$O$5:$O$25)), ""), ROWS($A$1:A9)), COLUMNS($A$1:A9)),""))</f>
        <v>음악</v>
      </c>
      <c r="E15" s="14" t="str">
        <f>IFERROR(INDEX(교과DATA!$F$2:$F$67,MATCH(표1[[#This Row],[과목명]],교과DATA!$C$2:$C$67,0)),"")</f>
        <v>일반</v>
      </c>
      <c r="F15" s="14" t="str">
        <f>IFERROR(INDEX(교과DATA!$E$2:$E$67,MATCH(표1[[#This Row],[과목명]],교과DATA!$C$2:$C$67,0)),"")</f>
        <v>예술</v>
      </c>
      <c r="G15" s="14">
        <f>IFERROR(INDEX(교과DATA!$G$2:$G$67,MATCH(표1[[#This Row],[과목명]],교과DATA!$C$2:$C$67,0)),"")</f>
        <v>4</v>
      </c>
      <c r="H15" s="14" t="str">
        <f>IFERROR(INDEX(교과DATA!$I$2:$I$67,MATCH(표1[[#This Row],[과목명]],교과DATA!$C$2:$C$67,0)),"")</f>
        <v>전체</v>
      </c>
      <c r="K15" s="87" t="str" cm="1">
        <f t="array" ref="K15">IFERROR(INDEX(표1[과목명], SMALL(IF(ISNUMBER(SEARCH($L$6,표1[교과군])),MATCH(ROW(표1[교과군]), ROW(표1[교과군])), ""), ROWS($A$1:A8)), COLUMNS($A$1:A8)),"")</f>
        <v/>
      </c>
      <c r="L15" s="14" t="str">
        <f>IFERROR(INDEX(표1[구분],MATCH(K15,표1[과목명],0)),"")</f>
        <v/>
      </c>
      <c r="M15" s="14" t="str">
        <f>IFERROR(INDEX(표1[학년],MATCH(K15,표1[과목명],0)),"")</f>
        <v/>
      </c>
      <c r="N15" s="88" t="str">
        <f>IFERROR(INDEX(표1[학점],MATCH(K15,표1[과목명],0)),"")</f>
        <v/>
      </c>
      <c r="P15" s="87" t="str" cm="1">
        <f t="array" ref="P15">IFERROR(INDEX(표1[과목명], SMALL(IF(ISNUMBER(SEARCH($Q$6,표1[교과군])),MATCH(ROW(표1[교과군]), ROW(표1[교과군])), ""), ROWS($A$1:A8)), COLUMNS($A$1:A8)),"")</f>
        <v/>
      </c>
      <c r="Q15" s="14" t="str">
        <f>IFERROR(INDEX(표1[구분],MATCH(P15,표1[과목명],0)),"")</f>
        <v/>
      </c>
      <c r="R15" s="14" t="str">
        <f>IFERROR(INDEX(표1[학년],MATCH(P15,표1[과목명],0)),"")</f>
        <v/>
      </c>
      <c r="S15" s="88" t="str">
        <f>IFERROR(INDEX(표1[학점],MATCH(P15,표1[과목명],0)),"")</f>
        <v/>
      </c>
      <c r="U15" s="87" t="str" cm="1">
        <f t="array" ref="U15">IFERROR(INDEX(표1[과목명], SMALL(IF(ISNUMBER(SEARCH($V$6,표1[교과군])),MATCH(ROW(표1[교과군]), ROW(표1[교과군])), ""), ROWS($A$1:A8)), COLUMNS($A$1:A8)),"")</f>
        <v/>
      </c>
      <c r="V15" s="14" t="str">
        <f>IFERROR(INDEX(표1[구분],MATCH(U15,표1[과목명],0)),"")</f>
        <v/>
      </c>
      <c r="W15" s="14" t="str">
        <f>IFERROR(INDEX(표1[학년],MATCH(U15,표1[과목명],0)),"")</f>
        <v/>
      </c>
      <c r="X15" s="88" t="str">
        <f>IFERROR(INDEX(표1[학점],MATCH(U15,표1[과목명],0)),"")</f>
        <v/>
      </c>
      <c r="Z15" s="87" t="str" cm="1">
        <f t="array" ref="Z15">IFERROR(INDEX(표1[과목명], SMALL(IF(ISNUMBER(SEARCH($AA$11,표1[교과군])),MATCH(ROW(표1[교과군]), ROW(표1[교과군])), ""), ROWS($A$1:A3)), COLUMNS($A$1:A3)),"")</f>
        <v>보건</v>
      </c>
      <c r="AA15" s="14" t="str">
        <f>IFERROR(INDEX(표1[구분],MATCH(Z15,표1[과목명],0)),"")</f>
        <v>일반</v>
      </c>
      <c r="AB15" s="14">
        <f>IFERROR(INDEX(표1[학년],MATCH(Z15,표1[과목명],0)),"")</f>
        <v>2</v>
      </c>
      <c r="AC15" s="88">
        <f>IFERROR(INDEX(표1[학점],MATCH(Z15,표1[과목명],0)),"")</f>
        <v>2</v>
      </c>
    </row>
    <row r="16" spans="2:29" x14ac:dyDescent="0.45">
      <c r="B16" s="14" t="s">
        <v>115</v>
      </c>
      <c r="C16" s="14">
        <f>IFERROR(INDEX(교과DATA!$H$2:$H$67,MATCH(표1[[#This Row],[과목명]],교과DATA!$C$2:$C$67,0)),"")</f>
        <v>1</v>
      </c>
      <c r="D16" s="14" t="str" cm="1">
        <f t="array" ref="D16">IF(ISBLANK($I$2),"",IFERROR(INDEX(학교지정과목!$K$5:$K$25, SMALL(IF(ISNUMBER(SEARCH(1,학교지정과목!$O$5:$O$25)),MATCH(ROW(학교지정과목!$O$5:$O$25), ROW(학교지정과목!$O$5:$O$25)), ""), ROWS($A$1:A10)), COLUMNS($A$1:A10)),""))</f>
        <v>정보</v>
      </c>
      <c r="E16" s="14" t="str">
        <f>IFERROR(INDEX(교과DATA!$F$2:$F$67,MATCH(표1[[#This Row],[과목명]],교과DATA!$C$2:$C$67,0)),"")</f>
        <v>일반</v>
      </c>
      <c r="F16" s="14" t="str">
        <f>IFERROR(INDEX(교과DATA!$E$2:$E$67,MATCH(표1[[#This Row],[과목명]],교과DATA!$C$2:$C$67,0)),"")</f>
        <v>생활교양</v>
      </c>
      <c r="G16" s="14">
        <f>IFERROR(INDEX(교과DATA!$G$2:$G$67,MATCH(표1[[#This Row],[과목명]],교과DATA!$C$2:$C$67,0)),"")</f>
        <v>4</v>
      </c>
      <c r="H16" s="14" t="str">
        <f>IFERROR(INDEX(교과DATA!$I$2:$I$67,MATCH(표1[[#This Row],[과목명]],교과DATA!$C$2:$C$67,0)),"")</f>
        <v>전체</v>
      </c>
      <c r="K16" s="87" t="str" cm="1">
        <f t="array" ref="K16">IFERROR(INDEX(표1[과목명], SMALL(IF(ISNUMBER(SEARCH($L$6,표1[교과군])),MATCH(ROW(표1[교과군]), ROW(표1[교과군])), ""), ROWS($A$1:A9)), COLUMNS($A$1:A9)),"")</f>
        <v/>
      </c>
      <c r="L16" s="14" t="str">
        <f>IFERROR(INDEX(표1[구분],MATCH(K16,표1[과목명],0)),"")</f>
        <v/>
      </c>
      <c r="M16" s="14" t="str">
        <f>IFERROR(INDEX(표1[학년],MATCH(K16,표1[과목명],0)),"")</f>
        <v/>
      </c>
      <c r="N16" s="88" t="str">
        <f>IFERROR(INDEX(표1[학점],MATCH(K16,표1[과목명],0)),"")</f>
        <v/>
      </c>
      <c r="P16" s="87" t="str" cm="1">
        <f t="array" ref="P16">IFERROR(INDEX(표1[과목명], SMALL(IF(ISNUMBER(SEARCH($Q$6,표1[교과군])),MATCH(ROW(표1[교과군]), ROW(표1[교과군])), ""), ROWS($A$1:A9)), COLUMNS($A$1:A9)),"")</f>
        <v/>
      </c>
      <c r="Q16" s="14" t="str">
        <f>IFERROR(INDEX(표1[구분],MATCH(P16,표1[과목명],0)),"")</f>
        <v/>
      </c>
      <c r="R16" s="14" t="str">
        <f>IFERROR(INDEX(표1[학년],MATCH(P16,표1[과목명],0)),"")</f>
        <v/>
      </c>
      <c r="S16" s="88" t="str">
        <f>IFERROR(INDEX(표1[학점],MATCH(P16,표1[과목명],0)),"")</f>
        <v/>
      </c>
      <c r="U16" s="87" t="str" cm="1">
        <f t="array" ref="U16">IFERROR(INDEX(표1[과목명], SMALL(IF(ISNUMBER(SEARCH($V$6,표1[교과군])),MATCH(ROW(표1[교과군]), ROW(표1[교과군])), ""), ROWS($A$1:A9)), COLUMNS($A$1:A9)),"")</f>
        <v/>
      </c>
      <c r="V16" s="14" t="str">
        <f>IFERROR(INDEX(표1[구분],MATCH(U16,표1[과목명],0)),"")</f>
        <v/>
      </c>
      <c r="W16" s="14" t="str">
        <f>IFERROR(INDEX(표1[학년],MATCH(U16,표1[과목명],0)),"")</f>
        <v/>
      </c>
      <c r="X16" s="88" t="str">
        <f>IFERROR(INDEX(표1[학점],MATCH(U16,표1[과목명],0)),"")</f>
        <v/>
      </c>
      <c r="Z16" s="87" t="str" cm="1">
        <f t="array" ref="Z16">IFERROR(INDEX(표1[과목명], SMALL(IF(ISNUMBER(SEARCH($AA$11,표1[교과군])),MATCH(ROW(표1[교과군]), ROW(표1[교과군])), ""), ROWS($A$1:A4)), COLUMNS($A$1:A4)),"")</f>
        <v/>
      </c>
      <c r="AA16" s="14" t="str">
        <f>IFERROR(INDEX(표1[구분],MATCH(Z16,표1[과목명],0)),"")</f>
        <v/>
      </c>
      <c r="AB16" s="14" t="str">
        <f>IFERROR(INDEX(표1[학년],MATCH(Z16,표1[과목명],0)),"")</f>
        <v/>
      </c>
      <c r="AC16" s="88" t="str">
        <f>IFERROR(INDEX(표1[학점],MATCH(Z16,표1[과목명],0)),"")</f>
        <v/>
      </c>
    </row>
    <row r="17" spans="2:29" x14ac:dyDescent="0.45">
      <c r="B17" s="14" t="s">
        <v>115</v>
      </c>
      <c r="C17" s="14">
        <f>IFERROR(INDEX(교과DATA!$H$2:$H$67,MATCH(표1[[#This Row],[과목명]],교과DATA!$C$2:$C$67,0)),"")</f>
        <v>1</v>
      </c>
      <c r="D17" s="14" t="str" cm="1">
        <f t="array" ref="D17">IF(ISBLANK($I$2),"",IFERROR(INDEX(학교지정과목!$K$5:$K$25, SMALL(IF(ISNUMBER(SEARCH(1,학교지정과목!$O$5:$O$25)),MATCH(ROW(학교지정과목!$O$5:$O$25), ROW(학교지정과목!$O$5:$O$25)), ""), ROWS($A$1:A11)), COLUMNS($A$1:A11)),""))</f>
        <v>진로와직업</v>
      </c>
      <c r="E17" s="14" t="str">
        <f>IFERROR(INDEX(교과DATA!$F$2:$F$67,MATCH(표1[[#This Row],[과목명]],교과DATA!$C$2:$C$67,0)),"")</f>
        <v>일반</v>
      </c>
      <c r="F17" s="14" t="str">
        <f>IFERROR(INDEX(교과DATA!$E$2:$E$67,MATCH(표1[[#This Row],[과목명]],교과DATA!$C$2:$C$67,0)),"")</f>
        <v>생활교양</v>
      </c>
      <c r="G17" s="14">
        <f>IFERROR(INDEX(교과DATA!$G$2:$G$67,MATCH(표1[[#This Row],[과목명]],교과DATA!$C$2:$C$67,0)),"")</f>
        <v>2</v>
      </c>
      <c r="H17" s="14" t="str">
        <f>IFERROR(INDEX(교과DATA!$I$2:$I$67,MATCH(표1[[#This Row],[과목명]],교과DATA!$C$2:$C$67,0)),"")</f>
        <v>전체</v>
      </c>
      <c r="K17" s="87" t="str" cm="1">
        <f t="array" ref="K17">IFERROR(INDEX(표1[과목명], SMALL(IF(ISNUMBER(SEARCH($L$6,표1[교과군])),MATCH(ROW(표1[교과군]), ROW(표1[교과군])), ""), ROWS($A$1:A10)), COLUMNS($A$1:A10)),"")</f>
        <v/>
      </c>
      <c r="L17" s="14" t="str">
        <f>IFERROR(INDEX(표1[구분],MATCH(K17,표1[과목명],0)),"")</f>
        <v/>
      </c>
      <c r="M17" s="14" t="str">
        <f>IFERROR(INDEX(표1[학년],MATCH(K17,표1[과목명],0)),"")</f>
        <v/>
      </c>
      <c r="N17" s="88" t="str">
        <f>IFERROR(INDEX(표1[학점],MATCH(K17,표1[과목명],0)),"")</f>
        <v/>
      </c>
      <c r="P17" s="87" t="str" cm="1">
        <f t="array" ref="P17">IFERROR(INDEX(표1[과목명], SMALL(IF(ISNUMBER(SEARCH($Q$6,표1[교과군])),MATCH(ROW(표1[교과군]), ROW(표1[교과군])), ""), ROWS($A$1:A10)), COLUMNS($A$1:A10)),"")</f>
        <v/>
      </c>
      <c r="Q17" s="14" t="str">
        <f>IFERROR(INDEX(표1[구분],MATCH(P17,표1[과목명],0)),"")</f>
        <v/>
      </c>
      <c r="R17" s="14" t="str">
        <f>IFERROR(INDEX(표1[학년],MATCH(P17,표1[과목명],0)),"")</f>
        <v/>
      </c>
      <c r="S17" s="88" t="str">
        <f>IFERROR(INDEX(표1[학점],MATCH(P17,표1[과목명],0)),"")</f>
        <v/>
      </c>
      <c r="U17" s="87" t="str" cm="1">
        <f t="array" ref="U17">IFERROR(INDEX(표1[과목명], SMALL(IF(ISNUMBER(SEARCH($V$6,표1[교과군])),MATCH(ROW(표1[교과군]), ROW(표1[교과군])), ""), ROWS($A$1:A10)), COLUMNS($A$1:A10)),"")</f>
        <v/>
      </c>
      <c r="V17" s="14" t="str">
        <f>IFERROR(INDEX(표1[구분],MATCH(U17,표1[과목명],0)),"")</f>
        <v/>
      </c>
      <c r="W17" s="14" t="str">
        <f>IFERROR(INDEX(표1[학년],MATCH(U17,표1[과목명],0)),"")</f>
        <v/>
      </c>
      <c r="X17" s="88" t="str">
        <f>IFERROR(INDEX(표1[학점],MATCH(U17,표1[과목명],0)),"")</f>
        <v/>
      </c>
      <c r="Z17" s="87" t="str" cm="1">
        <f t="array" ref="Z17">IFERROR(INDEX(표1[과목명], SMALL(IF(ISNUMBER(SEARCH($AA$11,표1[교과군])),MATCH(ROW(표1[교과군]), ROW(표1[교과군])), ""), ROWS($A$1:A5)), COLUMNS($A$1:A5)),"")</f>
        <v/>
      </c>
      <c r="AA17" s="14" t="str">
        <f>IFERROR(INDEX(표1[구분],MATCH(Z17,표1[과목명],0)),"")</f>
        <v/>
      </c>
      <c r="AB17" s="14" t="str">
        <f>IFERROR(INDEX(표1[학년],MATCH(Z17,표1[과목명],0)),"")</f>
        <v/>
      </c>
      <c r="AC17" s="88" t="str">
        <f>IFERROR(INDEX(표1[학점],MATCH(Z17,표1[과목명],0)),"")</f>
        <v/>
      </c>
    </row>
    <row r="18" spans="2:29" x14ac:dyDescent="0.45">
      <c r="B18" s="14" t="s">
        <v>115</v>
      </c>
      <c r="C18" s="14">
        <f>IFERROR(INDEX(교과DATA!$H$2:$H$67,MATCH(표1[[#This Row],[과목명]],교과DATA!$C$2:$C$67,0)),"")</f>
        <v>2</v>
      </c>
      <c r="D18" s="14" t="str" cm="1">
        <f t="array" ref="D18">IF(ISBLANK($I$2),"",IFERROR(INDEX(학교지정과목!$K$5:$K$25, SMALL(IF(ISNUMBER(SEARCH(2,학교지정과목!$O$5:$O$25)),MATCH(ROW(학교지정과목!$O$5:$O$25), ROW(학교지정과목!$O$5:$O$25)), ""), ROWS($A$1:A1)), COLUMNS($A$1:A1)),""))</f>
        <v>문학</v>
      </c>
      <c r="E18" s="14" t="str">
        <f>IFERROR(INDEX(교과DATA!$F$2:$F$67,MATCH(표1[[#This Row],[과목명]],교과DATA!$C$2:$C$67,0)),"")</f>
        <v>일반</v>
      </c>
      <c r="F18" s="14" t="str">
        <f>IFERROR(INDEX(교과DATA!$E$2:$E$67,MATCH(표1[[#This Row],[과목명]],교과DATA!$C$2:$C$67,0)),"")</f>
        <v>국어</v>
      </c>
      <c r="G18" s="14">
        <f>IFERROR(INDEX(교과DATA!$G$2:$G$67,MATCH(표1[[#This Row],[과목명]],교과DATA!$C$2:$C$67,0)),"")</f>
        <v>4</v>
      </c>
      <c r="H18" s="14">
        <f>IFERROR(INDEX(교과DATA!$I$2:$I$67,MATCH(표1[[#This Row],[과목명]],교과DATA!$C$2:$C$67,0)),"")</f>
        <v>1</v>
      </c>
      <c r="K18" s="80"/>
      <c r="N18" s="81"/>
      <c r="P18" s="80"/>
      <c r="S18" s="81"/>
      <c r="U18" s="80"/>
      <c r="X18" s="81"/>
      <c r="Z18" s="87" t="str" cm="1">
        <f t="array" ref="Z18">IFERROR(INDEX(표1[과목명], SMALL(IF(ISNUMBER(SEARCH($AA$11,표1[교과군])),MATCH(ROW(표1[교과군]), ROW(표1[교과군])), ""), ROWS($A$1:A6)), COLUMNS($A$1:A6)),"")</f>
        <v/>
      </c>
      <c r="AA18" s="14" t="str">
        <f>IFERROR(INDEX(표1[구분],MATCH(Z18,표1[과목명],0)),"")</f>
        <v/>
      </c>
      <c r="AB18" s="14" t="str">
        <f>IFERROR(INDEX(표1[학년],MATCH(Z18,표1[과목명],0)),"")</f>
        <v/>
      </c>
      <c r="AC18" s="88" t="str">
        <f>IFERROR(INDEX(표1[학점],MATCH(Z18,표1[과목명],0)),"")</f>
        <v/>
      </c>
    </row>
    <row r="19" spans="2:29" x14ac:dyDescent="0.45">
      <c r="B19" s="14" t="s">
        <v>115</v>
      </c>
      <c r="C19" s="14">
        <f>IFERROR(INDEX(교과DATA!$H$2:$H$67,MATCH(표1[[#This Row],[과목명]],교과DATA!$C$2:$C$67,0)),"")</f>
        <v>2</v>
      </c>
      <c r="D19" s="14" t="str" cm="1">
        <f t="array" ref="D19">IF(ISBLANK($I$2),"",IFERROR(INDEX(학교지정과목!$K$5:$K$25, SMALL(IF(ISNUMBER(SEARCH(2,학교지정과목!$O$5:$O$25)),MATCH(ROW(학교지정과목!$O$5:$O$25), ROW(학교지정과목!$O$5:$O$25)), ""), ROWS($A$1:A2)), COLUMNS($A$1:A2)),""))</f>
        <v>독서</v>
      </c>
      <c r="E19" s="14" t="str">
        <f>IFERROR(INDEX(교과DATA!$F$2:$F$67,MATCH(표1[[#This Row],[과목명]],교과DATA!$C$2:$C$67,0)),"")</f>
        <v>일반</v>
      </c>
      <c r="F19" s="14" t="str">
        <f>IFERROR(INDEX(교과DATA!$E$2:$E$67,MATCH(표1[[#This Row],[과목명]],교과DATA!$C$2:$C$67,0)),"")</f>
        <v>국어</v>
      </c>
      <c r="G19" s="14">
        <f>IFERROR(INDEX(교과DATA!$G$2:$G$67,MATCH(표1[[#This Row],[과목명]],교과DATA!$C$2:$C$67,0)),"")</f>
        <v>4</v>
      </c>
      <c r="H19" s="14">
        <f>IFERROR(INDEX(교과DATA!$I$2:$I$67,MATCH(표1[[#This Row],[과목명]],교과DATA!$C$2:$C$67,0)),"")</f>
        <v>2</v>
      </c>
      <c r="K19" s="91" t="s">
        <v>163</v>
      </c>
      <c r="L19" s="82">
        <v>10</v>
      </c>
      <c r="M19" s="92" t="s">
        <v>164</v>
      </c>
      <c r="N19" s="83">
        <f>SUM($N$8:$N$18)</f>
        <v>16</v>
      </c>
      <c r="P19" s="91" t="s">
        <v>163</v>
      </c>
      <c r="Q19" s="82">
        <v>10</v>
      </c>
      <c r="R19" s="92" t="s">
        <v>164</v>
      </c>
      <c r="S19" s="83">
        <f>SUM($S$8:$S$18)</f>
        <v>16</v>
      </c>
      <c r="U19" s="91" t="s">
        <v>163</v>
      </c>
      <c r="V19" s="82">
        <v>10</v>
      </c>
      <c r="W19" s="92" t="s">
        <v>164</v>
      </c>
      <c r="X19" s="83">
        <f>SUM($X$8:$X$18)</f>
        <v>16</v>
      </c>
      <c r="Z19" s="91" t="s">
        <v>163</v>
      </c>
      <c r="AA19" s="82">
        <v>16</v>
      </c>
      <c r="AB19" s="92" t="s">
        <v>164</v>
      </c>
      <c r="AC19" s="83">
        <f>SUM($AC$13:$AC$18)</f>
        <v>8</v>
      </c>
    </row>
    <row r="20" spans="2:29" x14ac:dyDescent="0.45">
      <c r="B20" s="14" t="s">
        <v>115</v>
      </c>
      <c r="C20" s="14">
        <f>IFERROR(INDEX(교과DATA!$H$2:$H$67,MATCH(표1[[#This Row],[과목명]],교과DATA!$C$2:$C$67,0)),"")</f>
        <v>2</v>
      </c>
      <c r="D20" s="14" t="str" cm="1">
        <f t="array" ref="D20">IF(ISBLANK($I$2),"",IFERROR(INDEX(학교지정과목!$K$5:$K$25, SMALL(IF(ISNUMBER(SEARCH(2,학교지정과목!$O$5:$O$25)),MATCH(ROW(학교지정과목!$O$5:$O$25), ROW(학교지정과목!$O$5:$O$25)), ""), ROWS($A$1:A3)), COLUMNS($A$1:A3)),""))</f>
        <v>수학I</v>
      </c>
      <c r="E20" s="14" t="str">
        <f>IFERROR(INDEX(교과DATA!$F$2:$F$67,MATCH(표1[[#This Row],[과목명]],교과DATA!$C$2:$C$67,0)),"")</f>
        <v>일반</v>
      </c>
      <c r="F20" s="14" t="str">
        <f>IFERROR(INDEX(교과DATA!$E$2:$E$67,MATCH(표1[[#This Row],[과목명]],교과DATA!$C$2:$C$67,0)),"")</f>
        <v>수학</v>
      </c>
      <c r="G20" s="14">
        <f>IFERROR(INDEX(교과DATA!$G$2:$G$67,MATCH(표1[[#This Row],[과목명]],교과DATA!$C$2:$C$67,0)),"")</f>
        <v>4</v>
      </c>
      <c r="H20" s="14">
        <f>IFERROR(INDEX(교과DATA!$I$2:$I$67,MATCH(표1[[#This Row],[과목명]],교과DATA!$C$2:$C$67,0)),"")</f>
        <v>1</v>
      </c>
    </row>
    <row r="21" spans="2:29" x14ac:dyDescent="0.45">
      <c r="B21" s="14" t="s">
        <v>115</v>
      </c>
      <c r="C21" s="14">
        <f>IFERROR(INDEX(교과DATA!$H$2:$H$67,MATCH(표1[[#This Row],[과목명]],교과DATA!$C$2:$C$67,0)),"")</f>
        <v>2</v>
      </c>
      <c r="D21" s="14" t="str" cm="1">
        <f t="array" ref="D21">IF(ISBLANK($I$2),"",IFERROR(INDEX(학교지정과목!$K$5:$K$25, SMALL(IF(ISNUMBER(SEARCH(2,학교지정과목!$O$5:$O$25)),MATCH(ROW(학교지정과목!$O$5:$O$25), ROW(학교지정과목!$O$5:$O$25)), ""), ROWS($A$1:A4)), COLUMNS($A$1:A4)),""))</f>
        <v>수학II</v>
      </c>
      <c r="E21" s="14" t="str">
        <f>IFERROR(INDEX(교과DATA!$F$2:$F$67,MATCH(표1[[#This Row],[과목명]],교과DATA!$C$2:$C$67,0)),"")</f>
        <v>일반</v>
      </c>
      <c r="F21" s="14" t="str">
        <f>IFERROR(INDEX(교과DATA!$E$2:$E$67,MATCH(표1[[#This Row],[과목명]],교과DATA!$C$2:$C$67,0)),"")</f>
        <v>수학</v>
      </c>
      <c r="G21" s="14">
        <f>IFERROR(INDEX(교과DATA!$G$2:$G$67,MATCH(표1[[#This Row],[과목명]],교과DATA!$C$2:$C$67,0)),"")</f>
        <v>4</v>
      </c>
      <c r="H21" s="14">
        <f>IFERROR(INDEX(교과DATA!$I$2:$I$67,MATCH(표1[[#This Row],[과목명]],교과DATA!$C$2:$C$67,0)),"")</f>
        <v>2</v>
      </c>
      <c r="K21" s="84" t="s">
        <v>108</v>
      </c>
      <c r="L21" s="151" t="s">
        <v>58</v>
      </c>
      <c r="M21" s="152"/>
      <c r="P21" s="84" t="s">
        <v>108</v>
      </c>
      <c r="Q21" s="151" t="s">
        <v>61</v>
      </c>
      <c r="R21" s="152"/>
      <c r="U21" s="89" t="s">
        <v>108</v>
      </c>
      <c r="V21" s="151" t="s">
        <v>66</v>
      </c>
      <c r="W21" s="152"/>
      <c r="Z21" s="84" t="s">
        <v>108</v>
      </c>
      <c r="AA21" s="151" t="s">
        <v>64</v>
      </c>
      <c r="AB21" s="152"/>
    </row>
    <row r="22" spans="2:29" x14ac:dyDescent="0.45">
      <c r="B22" s="14" t="s">
        <v>115</v>
      </c>
      <c r="C22" s="14">
        <f>IFERROR(INDEX(교과DATA!$H$2:$H$67,MATCH(표1[[#This Row],[과목명]],교과DATA!$C$2:$C$67,0)),"")</f>
        <v>2</v>
      </c>
      <c r="D22" s="14" t="str" cm="1">
        <f t="array" ref="D22">IF(ISBLANK($I$2),"",IFERROR(INDEX(학교지정과목!$K$5:$K$25, SMALL(IF(ISNUMBER(SEARCH(2,학교지정과목!$O$5:$O$25)),MATCH(ROW(학교지정과목!$O$5:$O$25), ROW(학교지정과목!$O$5:$O$25)), ""), ROWS($A$1:A5)), COLUMNS($A$1:A5)),""))</f>
        <v>영어I</v>
      </c>
      <c r="E22" s="14" t="str">
        <f>IFERROR(INDEX(교과DATA!$F$2:$F$67,MATCH(표1[[#This Row],[과목명]],교과DATA!$C$2:$C$67,0)),"")</f>
        <v>일반</v>
      </c>
      <c r="F22" s="14" t="str">
        <f>IFERROR(INDEX(교과DATA!$E$2:$E$67,MATCH(표1[[#This Row],[과목명]],교과DATA!$C$2:$C$67,0)),"")</f>
        <v>영어</v>
      </c>
      <c r="G22" s="14">
        <f>IFERROR(INDEX(교과DATA!$G$2:$G$67,MATCH(표1[[#This Row],[과목명]],교과DATA!$C$2:$C$67,0)),"")</f>
        <v>4</v>
      </c>
      <c r="H22" s="14">
        <f>IFERROR(INDEX(교과DATA!$I$2:$I$67,MATCH(표1[[#This Row],[과목명]],교과DATA!$C$2:$C$67,0)),"")</f>
        <v>1</v>
      </c>
      <c r="K22" s="84" t="s">
        <v>32</v>
      </c>
      <c r="L22" s="85" t="s">
        <v>34</v>
      </c>
      <c r="M22" s="85" t="s">
        <v>39</v>
      </c>
      <c r="N22" s="86" t="s">
        <v>113</v>
      </c>
      <c r="P22" s="84" t="s">
        <v>32</v>
      </c>
      <c r="Q22" s="85" t="s">
        <v>34</v>
      </c>
      <c r="R22" s="85" t="s">
        <v>39</v>
      </c>
      <c r="S22" s="86" t="s">
        <v>113</v>
      </c>
      <c r="U22" s="84" t="s">
        <v>32</v>
      </c>
      <c r="V22" s="85" t="s">
        <v>34</v>
      </c>
      <c r="W22" s="85" t="s">
        <v>39</v>
      </c>
      <c r="X22" s="86" t="s">
        <v>113</v>
      </c>
      <c r="Z22" s="84" t="s">
        <v>32</v>
      </c>
      <c r="AA22" s="85" t="s">
        <v>34</v>
      </c>
      <c r="AB22" s="85" t="s">
        <v>39</v>
      </c>
      <c r="AC22" s="86" t="s">
        <v>113</v>
      </c>
    </row>
    <row r="23" spans="2:29" x14ac:dyDescent="0.45">
      <c r="B23" s="14" t="s">
        <v>115</v>
      </c>
      <c r="C23" s="14">
        <f>IFERROR(INDEX(교과DATA!$H$2:$H$67,MATCH(표1[[#This Row],[과목명]],교과DATA!$C$2:$C$67,0)),"")</f>
        <v>2</v>
      </c>
      <c r="D23" s="14" t="str" cm="1">
        <f t="array" ref="D23">IF(ISBLANK($I$2),"",IFERROR(INDEX(학교지정과목!$K$5:$K$25, SMALL(IF(ISNUMBER(SEARCH(2,학교지정과목!$O$5:$O$25)),MATCH(ROW(학교지정과목!$O$5:$O$25), ROW(학교지정과목!$O$5:$O$25)), ""), ROWS($A$1:A6)), COLUMNS($A$1:A6)),""))</f>
        <v>영어II</v>
      </c>
      <c r="E23" s="14" t="str">
        <f>IFERROR(INDEX(교과DATA!$F$2:$F$67,MATCH(표1[[#This Row],[과목명]],교과DATA!$C$2:$C$67,0)),"")</f>
        <v>일반</v>
      </c>
      <c r="F23" s="14" t="str">
        <f>IFERROR(INDEX(교과DATA!$E$2:$E$67,MATCH(표1[[#This Row],[과목명]],교과DATA!$C$2:$C$67,0)),"")</f>
        <v>영어</v>
      </c>
      <c r="G23" s="14">
        <f>IFERROR(INDEX(교과DATA!$G$2:$G$67,MATCH(표1[[#This Row],[과목명]],교과DATA!$C$2:$C$67,0)),"")</f>
        <v>4</v>
      </c>
      <c r="H23" s="14">
        <f>IFERROR(INDEX(교과DATA!$I$2:$I$67,MATCH(표1[[#This Row],[과목명]],교과DATA!$C$2:$C$67,0)),"")</f>
        <v>2</v>
      </c>
      <c r="K23" s="87" t="str" cm="1">
        <f t="array" ref="K23">IFERROR(INDEX(표1[과목명], SMALL(IF(ISNUMBER(SEARCH($L$21,표1[교과군])),MATCH(ROW(표1[교과군]), ROW(표1[교과군])), ""), ROWS($A$1:A1)), COLUMNS($A$1:A1)),"")</f>
        <v>통합사회</v>
      </c>
      <c r="L23" s="14" t="str">
        <f>IFERROR(INDEX(표1[구분],MATCH(K23,표1[과목명],0)),"")</f>
        <v>공통</v>
      </c>
      <c r="M23" s="14">
        <f>IFERROR(INDEX(표1[학년],MATCH(K23,표1[과목명],0)),"")</f>
        <v>1</v>
      </c>
      <c r="N23" s="88">
        <f>IFERROR(INDEX(표1[학점],MATCH(K23,표1[과목명],0)),"")</f>
        <v>6</v>
      </c>
      <c r="P23" s="87" t="str" cm="1">
        <f t="array" ref="P23">IFERROR(INDEX(표1[과목명], SMALL(IF(ISNUMBER(SEARCH($Q$21,표1[교과군])),MATCH(ROW(표1[교과군]), ROW(표1[교과군])), ""), ROWS($A$1:A1)), COLUMNS($A$1:A1)),"")</f>
        <v>통합과학</v>
      </c>
      <c r="Q23" s="14" t="str">
        <f>IFERROR(INDEX(표1[구분],MATCH(P23,표1[과목명],0)),"")</f>
        <v>공통</v>
      </c>
      <c r="R23" s="14">
        <f>IFERROR(INDEX(표1[학년],MATCH(P23,표1[과목명],0)),"")</f>
        <v>1</v>
      </c>
      <c r="S23" s="88">
        <f>IFERROR(INDEX(표1[학점],MATCH(P23,표1[과목명],0)),"")</f>
        <v>6</v>
      </c>
      <c r="U23" s="87" t="str" cm="1">
        <f t="array" ref="U23">IFERROR(INDEX(표1[과목명], SMALL(IF(ISNUMBER(SEARCH($V$21,표1[교과군])),MATCH(ROW(표1[교과군]), ROW(표1[교과군])), ""), ROWS($A$1:A1)), COLUMNS($A$1:A1)),"")</f>
        <v>음악</v>
      </c>
      <c r="V23" s="14" t="str">
        <f>IFERROR(INDEX(표1[구분],MATCH(U23,표1[과목명],0)),"")</f>
        <v>일반</v>
      </c>
      <c r="W23" s="14">
        <f>IFERROR(INDEX(표1[학년],MATCH(U23,표1[과목명],0)),"")</f>
        <v>1</v>
      </c>
      <c r="X23" s="88">
        <f>IFERROR(INDEX(표1[학점],MATCH(U23,표1[과목명],0)),"")</f>
        <v>4</v>
      </c>
      <c r="Z23" s="87" t="str" cm="1">
        <f t="array" ref="Z23">IFERROR(INDEX(표1[과목명], SMALL(IF(ISNUMBER(SEARCH($AA$21,표1[교과군])),MATCH(ROW(표1[교과군]), ROW(표1[교과군])), ""), ROWS($A$1:A1)), COLUMNS($A$1:A1)),"")</f>
        <v>체육</v>
      </c>
      <c r="AA23" s="14" t="str">
        <f>IFERROR(INDEX(표1[구분],MATCH(Z23,표1[과목명],0)),"")</f>
        <v>일반</v>
      </c>
      <c r="AB23" s="14">
        <f>IFERROR(INDEX(표1[학년],MATCH(Z23,표1[과목명],0)),"")</f>
        <v>1</v>
      </c>
      <c r="AC23" s="88">
        <f>IFERROR(INDEX(표1[학점],MATCH(Z23,표1[과목명],0)),"")</f>
        <v>4</v>
      </c>
    </row>
    <row r="24" spans="2:29" x14ac:dyDescent="0.45">
      <c r="B24" s="14" t="s">
        <v>115</v>
      </c>
      <c r="C24" s="14">
        <f>IFERROR(INDEX(교과DATA!$H$2:$H$67,MATCH(표1[[#This Row],[과목명]],교과DATA!$C$2:$C$67,0)),"")</f>
        <v>2</v>
      </c>
      <c r="D24" s="14" t="str" cm="1">
        <f t="array" ref="D24">IF(ISBLANK($I$2),"",IFERROR(INDEX(학교지정과목!$K$5:$K$25, SMALL(IF(ISNUMBER(SEARCH(2,학교지정과목!$O$5:$O$25)),MATCH(ROW(학교지정과목!$O$5:$O$25), ROW(학교지정과목!$O$5:$O$25)), ""), ROWS($A$1:A7)), COLUMNS($A$1:A7)),""))</f>
        <v>운동과건강</v>
      </c>
      <c r="E24" s="14" t="str">
        <f>IFERROR(INDEX(교과DATA!$F$2:$F$67,MATCH(표1[[#This Row],[과목명]],교과DATA!$C$2:$C$67,0)),"")</f>
        <v>일반</v>
      </c>
      <c r="F24" s="14" t="str">
        <f>IFERROR(INDEX(교과DATA!$E$2:$E$67,MATCH(표1[[#This Row],[과목명]],교과DATA!$C$2:$C$67,0)),"")</f>
        <v>체육</v>
      </c>
      <c r="G24" s="14">
        <f>IFERROR(INDEX(교과DATA!$G$2:$G$67,MATCH(표1[[#This Row],[과목명]],교과DATA!$C$2:$C$67,0)),"")</f>
        <v>4</v>
      </c>
      <c r="H24" s="14" t="str">
        <f>IFERROR(INDEX(교과DATA!$I$2:$I$67,MATCH(표1[[#This Row],[과목명]],교과DATA!$C$2:$C$67,0)),"")</f>
        <v>전체</v>
      </c>
      <c r="K24" s="87" t="str" cm="1">
        <f t="array" ref="K24">IFERROR(INDEX(표1[과목명], SMALL(IF(ISNUMBER(SEARCH($L$21,표1[교과군])),MATCH(ROW(표1[교과군]), ROW(표1[교과군])), ""), ROWS($A$1:A2)), COLUMNS($A$1:A2)),"")</f>
        <v/>
      </c>
      <c r="L24" s="14" t="str">
        <f>IFERROR(INDEX(표1[구분],MATCH(K24,표1[과목명],0)),"")</f>
        <v/>
      </c>
      <c r="M24" s="14" t="str">
        <f>IFERROR(INDEX(표1[학년],MATCH(K24,표1[과목명],0)),"")</f>
        <v/>
      </c>
      <c r="N24" s="88" t="str">
        <f>IFERROR(INDEX(표1[학점],MATCH(K24,표1[과목명],0)),"")</f>
        <v/>
      </c>
      <c r="P24" s="87" t="str" cm="1">
        <f t="array" ref="P24">IFERROR(INDEX(표1[과목명], SMALL(IF(ISNUMBER(SEARCH($Q$21,표1[교과군])),MATCH(ROW(표1[교과군]), ROW(표1[교과군])), ""), ROWS($A$1:A2)), COLUMNS($A$1:A2)),"")</f>
        <v>과학탐구실험</v>
      </c>
      <c r="Q24" s="14" t="str">
        <f>IFERROR(INDEX(표1[구분],MATCH(P24,표1[과목명],0)),"")</f>
        <v>공통</v>
      </c>
      <c r="R24" s="14">
        <f>IFERROR(INDEX(표1[학년],MATCH(P24,표1[과목명],0)),"")</f>
        <v>1</v>
      </c>
      <c r="S24" s="88">
        <f>IFERROR(INDEX(표1[학점],MATCH(P24,표1[과목명],0)),"")</f>
        <v>2</v>
      </c>
      <c r="U24" s="87" t="str" cm="1">
        <f t="array" ref="U24">IFERROR(INDEX(표1[과목명], SMALL(IF(ISNUMBER(SEARCH($V$21,표1[교과군])),MATCH(ROW(표1[교과군]), ROW(표1[교과군])), ""), ROWS($A$1:A2)), COLUMNS($A$1:A2)),"")</f>
        <v>미술</v>
      </c>
      <c r="V24" s="14" t="str">
        <f>IFERROR(INDEX(표1[구분],MATCH(U24,표1[과목명],0)),"")</f>
        <v>일반</v>
      </c>
      <c r="W24" s="14">
        <f>IFERROR(INDEX(표1[학년],MATCH(U24,표1[과목명],0)),"")</f>
        <v>2</v>
      </c>
      <c r="X24" s="88">
        <f>IFERROR(INDEX(표1[학점],MATCH(U24,표1[과목명],0)),"")</f>
        <v>4</v>
      </c>
      <c r="Z24" s="87" t="str" cm="1">
        <f t="array" ref="Z24">IFERROR(INDEX(표1[과목명], SMALL(IF(ISNUMBER(SEARCH($AA$21,표1[교과군])),MATCH(ROW(표1[교과군]), ROW(표1[교과군])), ""), ROWS($A$1:A2)), COLUMNS($A$1:A2)),"")</f>
        <v>운동과건강</v>
      </c>
      <c r="AA24" s="14" t="str">
        <f>IFERROR(INDEX(표1[구분],MATCH(Z24,표1[과목명],0)),"")</f>
        <v>일반</v>
      </c>
      <c r="AB24" s="14">
        <f>IFERROR(INDEX(표1[학년],MATCH(Z24,표1[과목명],0)),"")</f>
        <v>2</v>
      </c>
      <c r="AC24" s="88">
        <f>IFERROR(INDEX(표1[학점],MATCH(Z24,표1[과목명],0)),"")</f>
        <v>4</v>
      </c>
    </row>
    <row r="25" spans="2:29" x14ac:dyDescent="0.45">
      <c r="B25" s="14" t="s">
        <v>115</v>
      </c>
      <c r="C25" s="14">
        <f>IFERROR(INDEX(교과DATA!$H$2:$H$67,MATCH(표1[[#This Row],[과목명]],교과DATA!$C$2:$C$67,0)),"")</f>
        <v>2</v>
      </c>
      <c r="D25" s="14" t="str" cm="1">
        <f t="array" ref="D25">IF(ISBLANK($I$2),"",IFERROR(INDEX(학교지정과목!$K$5:$K$25, SMALL(IF(ISNUMBER(SEARCH(2,학교지정과목!$O$5:$O$25)),MATCH(ROW(학교지정과목!$O$5:$O$25), ROW(학교지정과목!$O$5:$O$25)), ""), ROWS($A$1:A8)), COLUMNS($A$1:A8)),""))</f>
        <v>미술</v>
      </c>
      <c r="E25" s="14" t="str">
        <f>IFERROR(INDEX(교과DATA!$F$2:$F$67,MATCH(표1[[#This Row],[과목명]],교과DATA!$C$2:$C$67,0)),"")</f>
        <v>일반</v>
      </c>
      <c r="F25" s="14" t="str">
        <f>IFERROR(INDEX(교과DATA!$E$2:$E$67,MATCH(표1[[#This Row],[과목명]],교과DATA!$C$2:$C$67,0)),"")</f>
        <v>예술</v>
      </c>
      <c r="G25" s="14">
        <f>IFERROR(INDEX(교과DATA!$G$2:$G$67,MATCH(표1[[#This Row],[과목명]],교과DATA!$C$2:$C$67,0)),"")</f>
        <v>4</v>
      </c>
      <c r="H25" s="14" t="str">
        <f>IFERROR(INDEX(교과DATA!$I$2:$I$67,MATCH(표1[[#This Row],[과목명]],교과DATA!$C$2:$C$67,0)),"")</f>
        <v>전체</v>
      </c>
      <c r="K25" s="87" t="str" cm="1">
        <f t="array" ref="K25">IFERROR(INDEX(표1[과목명], SMALL(IF(ISNUMBER(SEARCH($L$21,표1[교과군])),MATCH(ROW(표1[교과군]), ROW(표1[교과군])), ""), ROWS($A$1:A3)), COLUMNS($A$1:A3)),"")</f>
        <v/>
      </c>
      <c r="L25" s="14" t="str">
        <f>IFERROR(INDEX(표1[구분],MATCH(K25,표1[과목명],0)),"")</f>
        <v/>
      </c>
      <c r="M25" s="14" t="str">
        <f>IFERROR(INDEX(표1[학년],MATCH(K25,표1[과목명],0)),"")</f>
        <v/>
      </c>
      <c r="N25" s="88" t="str">
        <f>IFERROR(INDEX(표1[학점],MATCH(K25,표1[과목명],0)),"")</f>
        <v/>
      </c>
      <c r="P25" s="87" t="str" cm="1">
        <f t="array" ref="P25">IFERROR(INDEX(표1[과목명], SMALL(IF(ISNUMBER(SEARCH($Q$21,표1[교과군])),MATCH(ROW(표1[교과군]), ROW(표1[교과군])), ""), ROWS($A$1:A3)), COLUMNS($A$1:A3)),"")</f>
        <v/>
      </c>
      <c r="Q25" s="14" t="str">
        <f>IFERROR(INDEX(표1[구분],MATCH(P25,표1[과목명],0)),"")</f>
        <v/>
      </c>
      <c r="R25" s="14" t="str">
        <f>IFERROR(INDEX(표1[학년],MATCH(P25,표1[과목명],0)),"")</f>
        <v/>
      </c>
      <c r="S25" s="88" t="str">
        <f>IFERROR(INDEX(표1[학점],MATCH(P25,표1[과목명],0)),"")</f>
        <v/>
      </c>
      <c r="U25" s="87" t="str" cm="1">
        <f t="array" ref="U25">IFERROR(INDEX(표1[과목명], SMALL(IF(ISNUMBER(SEARCH($V$21,표1[교과군])),MATCH(ROW(표1[교과군]), ROW(표1[교과군])), ""), ROWS($A$1:A3)), COLUMNS($A$1:A3)),"")</f>
        <v/>
      </c>
      <c r="V25" s="14" t="str">
        <f>IFERROR(INDEX(표1[구분],MATCH(U25,표1[과목명],0)),"")</f>
        <v/>
      </c>
      <c r="W25" s="14" t="str">
        <f>IFERROR(INDEX(표1[학년],MATCH(U25,표1[과목명],0)),"")</f>
        <v/>
      </c>
      <c r="X25" s="88" t="str">
        <f>IFERROR(INDEX(표1[학점],MATCH(U25,표1[과목명],0)),"")</f>
        <v/>
      </c>
      <c r="Z25" s="87" t="str" cm="1">
        <f t="array" ref="Z25">IFERROR(INDEX(표1[과목명], SMALL(IF(ISNUMBER(SEARCH($AA$21,표1[교과군])),MATCH(ROW(표1[교과군]), ROW(표1[교과군])), ""), ROWS($A$1:A3)), COLUMNS($A$1:A3)),"")</f>
        <v/>
      </c>
      <c r="AA25" s="14" t="str">
        <f>IFERROR(INDEX(표1[구분],MATCH(Z25,표1[과목명],0)),"")</f>
        <v/>
      </c>
      <c r="AB25" s="14" t="str">
        <f>IFERROR(INDEX(표1[학년],MATCH(Z25,표1[과목명],0)),"")</f>
        <v/>
      </c>
      <c r="AC25" s="88" t="str">
        <f>IFERROR(INDEX(표1[학점],MATCH(Z25,표1[과목명],0)),"")</f>
        <v/>
      </c>
    </row>
    <row r="26" spans="2:29" x14ac:dyDescent="0.45">
      <c r="B26" s="14" t="s">
        <v>115</v>
      </c>
      <c r="C26" s="14">
        <f>IFERROR(INDEX(교과DATA!$H$2:$H$67,MATCH(표1[[#This Row],[과목명]],교과DATA!$C$2:$C$67,0)),"")</f>
        <v>2</v>
      </c>
      <c r="D26" s="14" t="str" cm="1">
        <f t="array" ref="D26">IF(ISBLANK($I$2),"",IFERROR(INDEX(학교지정과목!$K$5:$K$25, SMALL(IF(ISNUMBER(SEARCH(2,학교지정과목!$O$5:$O$25)),MATCH(ROW(학교지정과목!$O$5:$O$25), ROW(학교지정과목!$O$5:$O$25)), ""), ROWS($A$1:A9)), COLUMNS($A$1:A9)),""))</f>
        <v>보건</v>
      </c>
      <c r="E26" s="14" t="str">
        <f>IFERROR(INDEX(교과DATA!$F$2:$F$67,MATCH(표1[[#This Row],[과목명]],교과DATA!$C$2:$C$67,0)),"")</f>
        <v>일반</v>
      </c>
      <c r="F26" s="14" t="str">
        <f>IFERROR(INDEX(교과DATA!$E$2:$E$67,MATCH(표1[[#This Row],[과목명]],교과DATA!$C$2:$C$67,0)),"")</f>
        <v>생활교양</v>
      </c>
      <c r="G26" s="14">
        <f>IFERROR(INDEX(교과DATA!$G$2:$G$67,MATCH(표1[[#This Row],[과목명]],교과DATA!$C$2:$C$67,0)),"")</f>
        <v>2</v>
      </c>
      <c r="H26" s="14" t="str">
        <f>IFERROR(INDEX(교과DATA!$I$2:$I$67,MATCH(표1[[#This Row],[과목명]],교과DATA!$C$2:$C$67,0)),"")</f>
        <v>전체</v>
      </c>
      <c r="K26" s="87" t="str" cm="1">
        <f t="array" ref="K26">IFERROR(INDEX(표1[과목명], SMALL(IF(ISNUMBER(SEARCH($L$21,표1[교과군])),MATCH(ROW(표1[교과군]), ROW(표1[교과군])), ""), ROWS($A$1:A4)), COLUMNS($A$1:A4)),"")</f>
        <v/>
      </c>
      <c r="L26" s="14" t="str">
        <f>IFERROR(INDEX(표1[구분],MATCH(K26,표1[과목명],0)),"")</f>
        <v/>
      </c>
      <c r="M26" s="14" t="str">
        <f>IFERROR(INDEX(표1[학년],MATCH(K26,표1[과목명],0)),"")</f>
        <v/>
      </c>
      <c r="N26" s="88" t="str">
        <f>IFERROR(INDEX(표1[학점],MATCH(K26,표1[과목명],0)),"")</f>
        <v/>
      </c>
      <c r="P26" s="87" t="str" cm="1">
        <f t="array" ref="P26">IFERROR(INDEX(표1[과목명], SMALL(IF(ISNUMBER(SEARCH($Q$21,표1[교과군])),MATCH(ROW(표1[교과군]), ROW(표1[교과군])), ""), ROWS($A$1:A4)), COLUMNS($A$1:A4)),"")</f>
        <v/>
      </c>
      <c r="Q26" s="14" t="str">
        <f>IFERROR(INDEX(표1[구분],MATCH(P26,표1[과목명],0)),"")</f>
        <v/>
      </c>
      <c r="R26" s="14" t="str">
        <f>IFERROR(INDEX(표1[학년],MATCH(P26,표1[과목명],0)),"")</f>
        <v/>
      </c>
      <c r="S26" s="88" t="str">
        <f>IFERROR(INDEX(표1[학점],MATCH(P26,표1[과목명],0)),"")</f>
        <v/>
      </c>
      <c r="U26" s="87" t="str" cm="1">
        <f t="array" ref="U26">IFERROR(INDEX(표1[과목명], SMALL(IF(ISNUMBER(SEARCH($V$21,표1[교과군])),MATCH(ROW(표1[교과군]), ROW(표1[교과군])), ""), ROWS($A$1:A4)), COLUMNS($A$1:A4)),"")</f>
        <v/>
      </c>
      <c r="V26" s="14" t="str">
        <f>IFERROR(INDEX(표1[구분],MATCH(U26,표1[과목명],0)),"")</f>
        <v/>
      </c>
      <c r="W26" s="14" t="str">
        <f>IFERROR(INDEX(표1[학년],MATCH(U26,표1[과목명],0)),"")</f>
        <v/>
      </c>
      <c r="X26" s="88" t="str">
        <f>IFERROR(INDEX(표1[학점],MATCH(U26,표1[과목명],0)),"")</f>
        <v/>
      </c>
      <c r="Z26" s="87" t="str" cm="1">
        <f t="array" ref="Z26">IFERROR(INDEX(표1[과목명], SMALL(IF(ISNUMBER(SEARCH($AA$21,표1[교과군])),MATCH(ROW(표1[교과군]), ROW(표1[교과군])), ""), ROWS($A$1:A4)), COLUMNS($A$1:A4)),"")</f>
        <v/>
      </c>
      <c r="AA26" s="14" t="str">
        <f>IFERROR(INDEX(표1[구분],MATCH(Z26,표1[과목명],0)),"")</f>
        <v/>
      </c>
      <c r="AB26" s="14" t="str">
        <f>IFERROR(INDEX(표1[학년],MATCH(Z26,표1[과목명],0)),"")</f>
        <v/>
      </c>
      <c r="AC26" s="88" t="str">
        <f>IFERROR(INDEX(표1[학점],MATCH(Z26,표1[과목명],0)),"")</f>
        <v/>
      </c>
    </row>
    <row r="27" spans="2:29" x14ac:dyDescent="0.45">
      <c r="B27" s="14" t="s">
        <v>116</v>
      </c>
      <c r="C27" s="14" t="str">
        <f>IFERROR(INDEX(교과DATA!$H$2:$H$67,MATCH(표1[[#This Row],[과목명]],교과DATA!$C$2:$C$67,0)),"")</f>
        <v/>
      </c>
      <c r="D27" s="14" cm="1">
        <f t="array" ref="D27">IFERROR(INDEX('현2학년 선택과목'!$D$3:$D$120, SMALL(IF(ISNUMBER(SEARCH('개인별 교육과정 분석표'!$H$2,'현2학년 선택과목'!$B$3:$B$121)),MATCH(ROW('현2학년 선택과목'!$D$3:$D$121), ROW('현2학년 선택과목'!$D$3:$D$121)), ""), ROWS($A$1:A1)), COLUMNS($A$1:A1)),"")</f>
        <v>0</v>
      </c>
      <c r="E27" s="14" t="str">
        <f>IFERROR(INDEX(교과DATA!$F$2:$F$67,MATCH(표1[[#This Row],[과목명]],교과DATA!$C$2:$C$67,0)),"")</f>
        <v/>
      </c>
      <c r="F27" s="14" t="str">
        <f>IFERROR(INDEX(교과DATA!$E$2:$E$67,MATCH(표1[[#This Row],[과목명]],교과DATA!$C$2:$C$67,0)),"")</f>
        <v/>
      </c>
      <c r="G27" s="14" t="str">
        <f>IFERROR(INDEX(교과DATA!$G$2:$G$67,MATCH(표1[[#This Row],[과목명]],교과DATA!$C$2:$C$67,0)),"")</f>
        <v/>
      </c>
      <c r="H27" s="14" t="str">
        <f>IFERROR(INDEX(교과DATA!$I$2:$I$67,MATCH(표1[[#This Row],[과목명]],교과DATA!$C$2:$C$67,0)),"")</f>
        <v/>
      </c>
      <c r="K27" s="87" t="str" cm="1">
        <f t="array" ref="K27">IFERROR(INDEX(표1[과목명], SMALL(IF(ISNUMBER(SEARCH($L$21,표1[교과군])),MATCH(ROW(표1[교과군]), ROW(표1[교과군])), ""), ROWS($A$1:A5)), COLUMNS($A$1:A5)),"")</f>
        <v/>
      </c>
      <c r="L27" s="14" t="str">
        <f>IFERROR(INDEX(표1[구분],MATCH(K27,표1[과목명],0)),"")</f>
        <v/>
      </c>
      <c r="M27" s="14" t="str">
        <f>IFERROR(INDEX(표1[학년],MATCH(K27,표1[과목명],0)),"")</f>
        <v/>
      </c>
      <c r="N27" s="88" t="str">
        <f>IFERROR(INDEX(표1[학점],MATCH(K27,표1[과목명],0)),"")</f>
        <v/>
      </c>
      <c r="P27" s="87" t="str" cm="1">
        <f t="array" ref="P27">IFERROR(INDEX(표1[과목명], SMALL(IF(ISNUMBER(SEARCH($Q$21,표1[교과군])),MATCH(ROW(표1[교과군]), ROW(표1[교과군])), ""), ROWS($A$1:A5)), COLUMNS($A$1:A5)),"")</f>
        <v/>
      </c>
      <c r="Q27" s="14" t="str">
        <f>IFERROR(INDEX(표1[구분],MATCH(P27,표1[과목명],0)),"")</f>
        <v/>
      </c>
      <c r="R27" s="14" t="str">
        <f>IFERROR(INDEX(표1[학년],MATCH(P27,표1[과목명],0)),"")</f>
        <v/>
      </c>
      <c r="S27" s="88" t="str">
        <f>IFERROR(INDEX(표1[학점],MATCH(P27,표1[과목명],0)),"")</f>
        <v/>
      </c>
      <c r="U27" s="87" t="str" cm="1">
        <f t="array" ref="U27">IFERROR(INDEX(표1[과목명], SMALL(IF(ISNUMBER(SEARCH($V$21,표1[교과군])),MATCH(ROW(표1[교과군]), ROW(표1[교과군])), ""), ROWS($A$1:A5)), COLUMNS($A$1:A5)),"")</f>
        <v/>
      </c>
      <c r="V27" s="14" t="str">
        <f>IFERROR(INDEX(표1[구분],MATCH(U27,표1[과목명],0)),"")</f>
        <v/>
      </c>
      <c r="W27" s="14" t="str">
        <f>IFERROR(INDEX(표1[학년],MATCH(U27,표1[과목명],0)),"")</f>
        <v/>
      </c>
      <c r="X27" s="88" t="str">
        <f>IFERROR(INDEX(표1[학점],MATCH(U27,표1[과목명],0)),"")</f>
        <v/>
      </c>
      <c r="Z27" s="87" t="str" cm="1">
        <f t="array" ref="Z27">IFERROR(INDEX(표1[과목명], SMALL(IF(ISNUMBER(SEARCH($AA$21,표1[교과군])),MATCH(ROW(표1[교과군]), ROW(표1[교과군])), ""), ROWS($A$1:A5)), COLUMNS($A$1:A5)),"")</f>
        <v/>
      </c>
      <c r="AA27" s="14" t="str">
        <f>IFERROR(INDEX(표1[구분],MATCH(Z27,표1[과목명],0)),"")</f>
        <v/>
      </c>
      <c r="AB27" s="14" t="str">
        <f>IFERROR(INDEX(표1[학년],MATCH(Z27,표1[과목명],0)),"")</f>
        <v/>
      </c>
      <c r="AC27" s="88" t="str">
        <f>IFERROR(INDEX(표1[학점],MATCH(Z27,표1[과목명],0)),"")</f>
        <v/>
      </c>
    </row>
    <row r="28" spans="2:29" x14ac:dyDescent="0.45">
      <c r="B28" s="14" t="s">
        <v>116</v>
      </c>
      <c r="C28" s="14" t="str">
        <f>IFERROR(INDEX(교과DATA!$H$2:$H$67,MATCH(표1[[#This Row],[과목명]],교과DATA!$C$2:$C$67,0)),"")</f>
        <v/>
      </c>
      <c r="D28" s="14" cm="1">
        <f t="array" ref="D28">IFERROR(INDEX('현2학년 선택과목'!$E$3:$E$121, SMALL(IF(ISNUMBER(SEARCH('개인별 교육과정 분석표'!$H$2,'현2학년 선택과목'!$B$3:$B$121)),MATCH(ROW('현2학년 선택과목'!$E$3:$E$121), ROW('현2학년 선택과목'!$E$3:$E$121)), ""), ROWS($A$1:A1)), COLUMNS($A$1:A1)),"")</f>
        <v>0</v>
      </c>
      <c r="E28" s="14" t="str">
        <f>IFERROR(INDEX(교과DATA!$F$2:$F$67,MATCH(표1[[#This Row],[과목명]],교과DATA!$C$2:$C$67,0)),"")</f>
        <v/>
      </c>
      <c r="F28" s="14" t="str">
        <f>IFERROR(INDEX(교과DATA!$E$2:$E$67,MATCH(표1[[#This Row],[과목명]],교과DATA!$C$2:$C$67,0)),"")</f>
        <v/>
      </c>
      <c r="G28" s="14" t="str">
        <f>IFERROR(INDEX(교과DATA!$G$2:$G$67,MATCH(표1[[#This Row],[과목명]],교과DATA!$C$2:$C$67,0)),"")</f>
        <v/>
      </c>
      <c r="H28" s="14" t="str">
        <f>IFERROR(INDEX(교과DATA!$I$2:$I$67,MATCH(표1[[#This Row],[과목명]],교과DATA!$C$2:$C$67,0)),"")</f>
        <v/>
      </c>
      <c r="K28" s="87" t="str" cm="1">
        <f t="array" ref="K28">IFERROR(INDEX(표1[과목명], SMALL(IF(ISNUMBER(SEARCH($L$21,표1[교과군])),MATCH(ROW(표1[교과군]), ROW(표1[교과군])), ""), ROWS($A$1:A6)), COLUMNS($A$1:A6)),"")</f>
        <v/>
      </c>
      <c r="L28" s="14" t="str">
        <f>IFERROR(INDEX(표1[구분],MATCH(K28,표1[과목명],0)),"")</f>
        <v/>
      </c>
      <c r="M28" s="14" t="str">
        <f>IFERROR(INDEX(표1[학년],MATCH(K28,표1[과목명],0)),"")</f>
        <v/>
      </c>
      <c r="N28" s="88" t="str">
        <f>IFERROR(INDEX(표1[학점],MATCH(K28,표1[과목명],0)),"")</f>
        <v/>
      </c>
      <c r="P28" s="87" t="str" cm="1">
        <f t="array" ref="P28">IFERROR(INDEX(표1[과목명], SMALL(IF(ISNUMBER(SEARCH($Q$21,표1[교과군])),MATCH(ROW(표1[교과군]), ROW(표1[교과군])), ""), ROWS($A$1:A6)), COLUMNS($A$1:A6)),"")</f>
        <v/>
      </c>
      <c r="Q28" s="14" t="str">
        <f>IFERROR(INDEX(표1[구분],MATCH(P28,표1[과목명],0)),"")</f>
        <v/>
      </c>
      <c r="R28" s="14" t="str">
        <f>IFERROR(INDEX(표1[학년],MATCH(P28,표1[과목명],0)),"")</f>
        <v/>
      </c>
      <c r="S28" s="88" t="str">
        <f>IFERROR(INDEX(표1[학점],MATCH(P28,표1[과목명],0)),"")</f>
        <v/>
      </c>
      <c r="U28" s="87" t="str" cm="1">
        <f t="array" ref="U28">IFERROR(INDEX(표1[과목명], SMALL(IF(ISNUMBER(SEARCH($V$21,표1[교과군])),MATCH(ROW(표1[교과군]), ROW(표1[교과군])), ""), ROWS($A$1:A6)), COLUMNS($A$1:A6)),"")</f>
        <v/>
      </c>
      <c r="V28" s="14" t="str">
        <f>IFERROR(INDEX(표1[구분],MATCH(U28,표1[과목명],0)),"")</f>
        <v/>
      </c>
      <c r="W28" s="14" t="str">
        <f>IFERROR(INDEX(표1[학년],MATCH(U28,표1[과목명],0)),"")</f>
        <v/>
      </c>
      <c r="X28" s="88" t="str">
        <f>IFERROR(INDEX(표1[학점],MATCH(U28,표1[과목명],0)),"")</f>
        <v/>
      </c>
      <c r="Z28" s="87" t="str" cm="1">
        <f t="array" ref="Z28">IFERROR(INDEX(표1[과목명], SMALL(IF(ISNUMBER(SEARCH($AA$21,표1[교과군])),MATCH(ROW(표1[교과군]), ROW(표1[교과군])), ""), ROWS($A$1:A6)), COLUMNS($A$1:A6)),"")</f>
        <v/>
      </c>
      <c r="AA28" s="14" t="str">
        <f>IFERROR(INDEX(표1[구분],MATCH(Z28,표1[과목명],0)),"")</f>
        <v/>
      </c>
      <c r="AB28" s="14" t="str">
        <f>IFERROR(INDEX(표1[학년],MATCH(Z28,표1[과목명],0)),"")</f>
        <v/>
      </c>
      <c r="AC28" s="88" t="str">
        <f>IFERROR(INDEX(표1[학점],MATCH(Z28,표1[과목명],0)),"")</f>
        <v/>
      </c>
    </row>
    <row r="29" spans="2:29" x14ac:dyDescent="0.45">
      <c r="B29" s="14" t="s">
        <v>116</v>
      </c>
      <c r="C29" s="14" t="str">
        <f>IFERROR(INDEX(교과DATA!$H$2:$H$67,MATCH(표1[[#This Row],[과목명]],교과DATA!$C$2:$C$67,0)),"")</f>
        <v/>
      </c>
      <c r="D29" s="14" cm="1">
        <f t="array" ref="D29">IFERROR(INDEX('현2학년 선택과목'!$F$3:$F$121, SMALL(IF(ISNUMBER(SEARCH('개인별 교육과정 분석표'!$H$2,'현2학년 선택과목'!$B$3:$B$121)),MATCH(ROW('현2학년 선택과목'!$F$3:$F$121), ROW('현2학년 선택과목'!$F$3:$F$121)), ""), ROWS($A$1:A1)), COLUMNS($A$1:A1)),"")</f>
        <v>0</v>
      </c>
      <c r="E29" s="14" t="str">
        <f>IFERROR(INDEX(교과DATA!$F$2:$F$67,MATCH(표1[[#This Row],[과목명]],교과DATA!$C$2:$C$67,0)),"")</f>
        <v/>
      </c>
      <c r="F29" s="14" t="str">
        <f>IFERROR(INDEX(교과DATA!$E$2:$E$67,MATCH(표1[[#This Row],[과목명]],교과DATA!$C$2:$C$67,0)),"")</f>
        <v/>
      </c>
      <c r="G29" s="14" t="str">
        <f>IFERROR(INDEX(교과DATA!$G$2:$G$67,MATCH(표1[[#This Row],[과목명]],교과DATA!$C$2:$C$67,0)),"")</f>
        <v/>
      </c>
      <c r="H29" s="14" t="str">
        <f>IFERROR(INDEX(교과DATA!$I$2:$I$67,MATCH(표1[[#This Row],[과목명]],교과DATA!$C$2:$C$67,0)),"")</f>
        <v/>
      </c>
      <c r="K29" s="87" t="str" cm="1">
        <f t="array" ref="K29">IFERROR(INDEX(표1[과목명], SMALL(IF(ISNUMBER(SEARCH($L$21,표1[교과군])),MATCH(ROW(표1[교과군]), ROW(표1[교과군])), ""), ROWS($A$1:A7)), COLUMNS($A$1:A7)),"")</f>
        <v/>
      </c>
      <c r="L29" s="14" t="str">
        <f>IFERROR(INDEX(표1[구분],MATCH(K29,표1[과목명],0)),"")</f>
        <v/>
      </c>
      <c r="M29" s="14" t="str">
        <f>IFERROR(INDEX(표1[학년],MATCH(K29,표1[과목명],0)),"")</f>
        <v/>
      </c>
      <c r="N29" s="88" t="str">
        <f>IFERROR(INDEX(표1[학점],MATCH(K29,표1[과목명],0)),"")</f>
        <v/>
      </c>
      <c r="P29" s="87" t="str" cm="1">
        <f t="array" ref="P29">IFERROR(INDEX(표1[과목명], SMALL(IF(ISNUMBER(SEARCH($Q$21,표1[교과군])),MATCH(ROW(표1[교과군]), ROW(표1[교과군])), ""), ROWS($A$1:A7)), COLUMNS($A$1:A7)),"")</f>
        <v/>
      </c>
      <c r="Q29" s="14" t="str">
        <f>IFERROR(INDEX(표1[구분],MATCH(P29,표1[과목명],0)),"")</f>
        <v/>
      </c>
      <c r="R29" s="14" t="str">
        <f>IFERROR(INDEX(표1[학년],MATCH(P29,표1[과목명],0)),"")</f>
        <v/>
      </c>
      <c r="S29" s="88" t="str">
        <f>IFERROR(INDEX(표1[학점],MATCH(P29,표1[과목명],0)),"")</f>
        <v/>
      </c>
      <c r="U29" s="87" t="str" cm="1">
        <f t="array" ref="U29">IFERROR(INDEX(표1[과목명], SMALL(IF(ISNUMBER(SEARCH($V$21,표1[교과군])),MATCH(ROW(표1[교과군]), ROW(표1[교과군])), ""), ROWS($A$1:A7)), COLUMNS($A$1:A7)),"")</f>
        <v/>
      </c>
      <c r="V29" s="14" t="str">
        <f>IFERROR(INDEX(표1[구분],MATCH(U29,표1[과목명],0)),"")</f>
        <v/>
      </c>
      <c r="W29" s="14" t="str">
        <f>IFERROR(INDEX(표1[학년],MATCH(U29,표1[과목명],0)),"")</f>
        <v/>
      </c>
      <c r="X29" s="88" t="str">
        <f>IFERROR(INDEX(표1[학점],MATCH(U29,표1[과목명],0)),"")</f>
        <v/>
      </c>
      <c r="Z29" s="87" t="str" cm="1">
        <f t="array" ref="Z29">IFERROR(INDEX(표1[과목명], SMALL(IF(ISNUMBER(SEARCH($AA$21,표1[교과군])),MATCH(ROW(표1[교과군]), ROW(표1[교과군])), ""), ROWS($A$1:A7)), COLUMNS($A$1:A7)),"")</f>
        <v/>
      </c>
      <c r="AA29" s="14" t="str">
        <f>IFERROR(INDEX(표1[구분],MATCH(Z29,표1[과목명],0)),"")</f>
        <v/>
      </c>
      <c r="AB29" s="14" t="str">
        <f>IFERROR(INDEX(표1[학년],MATCH(Z29,표1[과목명],0)),"")</f>
        <v/>
      </c>
      <c r="AC29" s="88" t="str">
        <f>IFERROR(INDEX(표1[학점],MATCH(Z29,표1[과목명],0)),"")</f>
        <v/>
      </c>
    </row>
    <row r="30" spans="2:29" x14ac:dyDescent="0.45">
      <c r="B30" s="14" t="s">
        <v>116</v>
      </c>
      <c r="C30" s="14" t="str">
        <f>IFERROR(INDEX(교과DATA!$H$2:$H$67,MATCH(표1[[#This Row],[과목명]],교과DATA!$C$2:$C$67,0)),"")</f>
        <v/>
      </c>
      <c r="D30" s="14" cm="1">
        <f t="array" ref="D30">IFERROR(INDEX('현2학년 선택과목'!$G$3:$G$121, SMALL(IF(ISNUMBER(SEARCH('개인별 교육과정 분석표'!$H$2,'현2학년 선택과목'!$B$3:$B$121)),MATCH(ROW('현2학년 선택과목'!$G$3:$G$121), ROW('현2학년 선택과목'!$G$3:$G$121)), ""), ROWS($A$1:A1)), COLUMNS($A$1:A1)),"")</f>
        <v>0</v>
      </c>
      <c r="E30" s="14" t="str">
        <f>IFERROR(INDEX(교과DATA!$F$2:$F$67,MATCH(표1[[#This Row],[과목명]],교과DATA!$C$2:$C$67,0)),"")</f>
        <v/>
      </c>
      <c r="F30" s="14" t="str">
        <f>IFERROR(INDEX(교과DATA!$E$2:$E$67,MATCH(표1[[#This Row],[과목명]],교과DATA!$C$2:$C$67,0)),"")</f>
        <v/>
      </c>
      <c r="G30" s="14" t="str">
        <f>IFERROR(INDEX(교과DATA!$G$2:$G$67,MATCH(표1[[#This Row],[과목명]],교과DATA!$C$2:$C$67,0)),"")</f>
        <v/>
      </c>
      <c r="H30" s="14" t="str">
        <f>IFERROR(INDEX(교과DATA!$I$2:$I$67,MATCH(표1[[#This Row],[과목명]],교과DATA!$C$2:$C$67,0)),"")</f>
        <v/>
      </c>
      <c r="K30" s="87" t="str" cm="1">
        <f t="array" ref="K30">IFERROR(INDEX(표1[과목명], SMALL(IF(ISNUMBER(SEARCH($L$21,표1[교과군])),MATCH(ROW(표1[교과군]), ROW(표1[교과군])), ""), ROWS($A$1:A8)), COLUMNS($A$1:A8)),"")</f>
        <v/>
      </c>
      <c r="L30" s="14" t="str">
        <f>IFERROR(INDEX(표1[구분],MATCH(K30,표1[과목명],0)),"")</f>
        <v/>
      </c>
      <c r="M30" s="14" t="str">
        <f>IFERROR(INDEX(표1[학년],MATCH(K30,표1[과목명],0)),"")</f>
        <v/>
      </c>
      <c r="N30" s="88" t="str">
        <f>IFERROR(INDEX(표1[학점],MATCH(K30,표1[과목명],0)),"")</f>
        <v/>
      </c>
      <c r="P30" s="87" t="str" cm="1">
        <f t="array" ref="P30">IFERROR(INDEX(표1[과목명], SMALL(IF(ISNUMBER(SEARCH($Q$21,표1[교과군])),MATCH(ROW(표1[교과군]), ROW(표1[교과군])), ""), ROWS($A$1:A8)), COLUMNS($A$1:A8)),"")</f>
        <v/>
      </c>
      <c r="Q30" s="14" t="str">
        <f>IFERROR(INDEX(표1[구분],MATCH(P30,표1[과목명],0)),"")</f>
        <v/>
      </c>
      <c r="R30" s="14" t="str">
        <f>IFERROR(INDEX(표1[학년],MATCH(P30,표1[과목명],0)),"")</f>
        <v/>
      </c>
      <c r="S30" s="88" t="str">
        <f>IFERROR(INDEX(표1[학점],MATCH(P30,표1[과목명],0)),"")</f>
        <v/>
      </c>
      <c r="U30" s="87" t="str" cm="1">
        <f t="array" ref="U30">IFERROR(INDEX(표1[과목명], SMALL(IF(ISNUMBER(SEARCH($V$21,표1[교과군])),MATCH(ROW(표1[교과군]), ROW(표1[교과군])), ""), ROWS($A$1:A8)), COLUMNS($A$1:A8)),"")</f>
        <v/>
      </c>
      <c r="V30" s="14" t="str">
        <f>IFERROR(INDEX(표1[구분],MATCH(U30,표1[과목명],0)),"")</f>
        <v/>
      </c>
      <c r="W30" s="14" t="str">
        <f>IFERROR(INDEX(표1[학년],MATCH(U30,표1[과목명],0)),"")</f>
        <v/>
      </c>
      <c r="X30" s="88" t="str">
        <f>IFERROR(INDEX(표1[학점],MATCH(U30,표1[과목명],0)),"")</f>
        <v/>
      </c>
      <c r="Z30" s="87" t="str" cm="1">
        <f t="array" ref="Z30">IFERROR(INDEX(표1[과목명], SMALL(IF(ISNUMBER(SEARCH($AA$21,표1[교과군])),MATCH(ROW(표1[교과군]), ROW(표1[교과군])), ""), ROWS($A$1:A8)), COLUMNS($A$1:A8)),"")</f>
        <v/>
      </c>
      <c r="AA30" s="14" t="str">
        <f>IFERROR(INDEX(표1[구분],MATCH(Z30,표1[과목명],0)),"")</f>
        <v/>
      </c>
      <c r="AB30" s="14" t="str">
        <f>IFERROR(INDEX(표1[학년],MATCH(Z30,표1[과목명],0)),"")</f>
        <v/>
      </c>
      <c r="AC30" s="88" t="str">
        <f>IFERROR(INDEX(표1[학점],MATCH(Z30,표1[과목명],0)),"")</f>
        <v/>
      </c>
    </row>
    <row r="31" spans="2:29" x14ac:dyDescent="0.45">
      <c r="B31" s="14" t="s">
        <v>116</v>
      </c>
      <c r="C31" s="14" t="str">
        <f>IFERROR(INDEX(교과DATA!$H$2:$H$67,MATCH(표1[[#This Row],[과목명]],교과DATA!$C$2:$C$67,0)),"")</f>
        <v/>
      </c>
      <c r="D31" s="14" cm="1">
        <f t="array" ref="D31">IFERROR(INDEX('현2학년 선택과목'!$H$3:$H$121, SMALL(IF(ISNUMBER(SEARCH('개인별 교육과정 분석표'!$H$2,'현2학년 선택과목'!$B$3:$B$121)),MATCH(ROW('현2학년 선택과목'!$H$3:$H$121), ROW('현2학년 선택과목'!$H$3:$H$121)), ""), ROWS($A$1:A1)), COLUMNS($A$1:A1)),"")</f>
        <v>0</v>
      </c>
      <c r="E31" s="14" t="str">
        <f>IFERROR(INDEX(교과DATA!$F$2:$F$67,MATCH(표1[[#This Row],[과목명]],교과DATA!$C$2:$C$67,0)),"")</f>
        <v/>
      </c>
      <c r="F31" s="14" t="str">
        <f>IFERROR(INDEX(교과DATA!$E$2:$E$67,MATCH(표1[[#This Row],[과목명]],교과DATA!$C$2:$C$67,0)),"")</f>
        <v/>
      </c>
      <c r="G31" s="14" t="str">
        <f>IFERROR(INDEX(교과DATA!$G$2:$G$67,MATCH(표1[[#This Row],[과목명]],교과DATA!$C$2:$C$67,0)),"")</f>
        <v/>
      </c>
      <c r="H31" s="14" t="str">
        <f>IFERROR(INDEX(교과DATA!$I$2:$I$67,MATCH(표1[[#This Row],[과목명]],교과DATA!$C$2:$C$67,0)),"")</f>
        <v/>
      </c>
      <c r="K31" s="87" t="str" cm="1">
        <f t="array" ref="K31">IFERROR(INDEX(표1[과목명], SMALL(IF(ISNUMBER(SEARCH($L$21,표1[교과군])),MATCH(ROW(표1[교과군]), ROW(표1[교과군])), ""), ROWS($A$1:A9)), COLUMNS($A$1:A9)),"")</f>
        <v/>
      </c>
      <c r="L31" s="14" t="str">
        <f>IFERROR(INDEX(표1[구분],MATCH(K31,표1[과목명],0)),"")</f>
        <v/>
      </c>
      <c r="M31" s="14" t="str">
        <f>IFERROR(INDEX(표1[학년],MATCH(K31,표1[과목명],0)),"")</f>
        <v/>
      </c>
      <c r="N31" s="88" t="str">
        <f>IFERROR(INDEX(표1[학점],MATCH(K31,표1[과목명],0)),"")</f>
        <v/>
      </c>
      <c r="P31" s="87" t="str" cm="1">
        <f t="array" ref="P31">IFERROR(INDEX(표1[과목명], SMALL(IF(ISNUMBER(SEARCH($Q$21,표1[교과군])),MATCH(ROW(표1[교과군]), ROW(표1[교과군])), ""), ROWS($A$1:A9)), COLUMNS($A$1:A9)),"")</f>
        <v/>
      </c>
      <c r="Q31" s="14" t="str">
        <f>IFERROR(INDEX(표1[구분],MATCH(P31,표1[과목명],0)),"")</f>
        <v/>
      </c>
      <c r="R31" s="14" t="str">
        <f>IFERROR(INDEX(표1[학년],MATCH(P31,표1[과목명],0)),"")</f>
        <v/>
      </c>
      <c r="S31" s="88" t="str">
        <f>IFERROR(INDEX(표1[학점],MATCH(P31,표1[과목명],0)),"")</f>
        <v/>
      </c>
      <c r="U31" s="87" t="str" cm="1">
        <f t="array" ref="U31">IFERROR(INDEX(표1[과목명], SMALL(IF(ISNUMBER(SEARCH($V$21,표1[교과군])),MATCH(ROW(표1[교과군]), ROW(표1[교과군])), ""), ROWS($A$1:A9)), COLUMNS($A$1:A9)),"")</f>
        <v/>
      </c>
      <c r="V31" s="14" t="str">
        <f>IFERROR(INDEX(표1[구분],MATCH(U31,표1[과목명],0)),"")</f>
        <v/>
      </c>
      <c r="W31" s="14" t="str">
        <f>IFERROR(INDEX(표1[학년],MATCH(U31,표1[과목명],0)),"")</f>
        <v/>
      </c>
      <c r="X31" s="88" t="str">
        <f>IFERROR(INDEX(표1[학점],MATCH(U31,표1[과목명],0)),"")</f>
        <v/>
      </c>
      <c r="Z31" s="87" t="str" cm="1">
        <f t="array" ref="Z31">IFERROR(INDEX(표1[과목명], SMALL(IF(ISNUMBER(SEARCH($AA$21,표1[교과군])),MATCH(ROW(표1[교과군]), ROW(표1[교과군])), ""), ROWS($A$1:A9)), COLUMNS($A$1:A9)),"")</f>
        <v/>
      </c>
      <c r="AA31" s="14"/>
      <c r="AB31" s="14" t="str">
        <f>IFERROR(INDEX(표1[학년],MATCH(Z31,표1[과목명],0)),"")</f>
        <v/>
      </c>
      <c r="AC31" s="88" t="str">
        <f>IFERROR(INDEX(표1[학점],MATCH(Z31,표1[과목명],0)),"")</f>
        <v/>
      </c>
    </row>
    <row r="32" spans="2:29" x14ac:dyDescent="0.45">
      <c r="B32" s="14" t="s">
        <v>116</v>
      </c>
      <c r="C32" s="14" t="str">
        <f>IFERROR(INDEX(교과DATA!$H$2:$H$67,MATCH(표1[[#This Row],[과목명]],교과DATA!$C$2:$C$67,0)),"")</f>
        <v/>
      </c>
      <c r="D32" s="14" cm="1">
        <f t="array" ref="D32">IFERROR(INDEX('현2학년 선택과목'!$I$3:$I$121, SMALL(IF(ISNUMBER(SEARCH('개인별 교육과정 분석표'!$H$2,'현2학년 선택과목'!$B$3:$B$121)),MATCH(ROW('현2학년 선택과목'!$I$3:$I$121), ROW('현2학년 선택과목'!$I$3:$I$121)), ""), ROWS($A$1:A1)), COLUMNS($A$1:A1)),"")</f>
        <v>0</v>
      </c>
      <c r="E32" s="14" t="str">
        <f>IFERROR(INDEX(교과DATA!$F$2:$F$67,MATCH(표1[[#This Row],[과목명]],교과DATA!$C$2:$C$67,0)),"")</f>
        <v/>
      </c>
      <c r="F32" s="14" t="str">
        <f>IFERROR(INDEX(교과DATA!$E$2:$E$67,MATCH(표1[[#This Row],[과목명]],교과DATA!$C$2:$C$67,0)),"")</f>
        <v/>
      </c>
      <c r="G32" s="14" t="str">
        <f>IFERROR(INDEX(교과DATA!$G$2:$G$67,MATCH(표1[[#This Row],[과목명]],교과DATA!$C$2:$C$67,0)),"")</f>
        <v/>
      </c>
      <c r="H32" s="14" t="str">
        <f>IFERROR(INDEX(교과DATA!$I$2:$I$67,MATCH(표1[[#This Row],[과목명]],교과DATA!$C$2:$C$67,0)),"")</f>
        <v/>
      </c>
      <c r="K32" s="91" t="s">
        <v>163</v>
      </c>
      <c r="L32" s="82">
        <v>10</v>
      </c>
      <c r="M32" s="92" t="s">
        <v>164</v>
      </c>
      <c r="N32" s="83">
        <f>SUM($N$23:$N$31)</f>
        <v>6</v>
      </c>
      <c r="P32" s="91" t="s">
        <v>163</v>
      </c>
      <c r="Q32" s="82">
        <v>12</v>
      </c>
      <c r="R32" s="92" t="s">
        <v>164</v>
      </c>
      <c r="S32" s="83">
        <f>SUM($S$23:$S$31)</f>
        <v>8</v>
      </c>
      <c r="U32" s="91" t="s">
        <v>163</v>
      </c>
      <c r="V32" s="82">
        <v>10</v>
      </c>
      <c r="W32" s="92" t="s">
        <v>164</v>
      </c>
      <c r="X32" s="83">
        <f>SUM($X$23:$X$31)</f>
        <v>8</v>
      </c>
      <c r="Z32" s="91" t="s">
        <v>163</v>
      </c>
      <c r="AA32" s="82">
        <v>10</v>
      </c>
      <c r="AB32" s="92" t="s">
        <v>164</v>
      </c>
      <c r="AC32" s="83">
        <f>SUM($AC$23:$AC$31)</f>
        <v>8</v>
      </c>
    </row>
    <row r="33" spans="2:11" x14ac:dyDescent="0.45">
      <c r="B33" s="14"/>
      <c r="C33" s="14"/>
      <c r="D33" s="14"/>
      <c r="E33" s="14"/>
      <c r="F33" s="14"/>
      <c r="G33" s="14"/>
      <c r="H33" s="14"/>
    </row>
    <row r="34" spans="2:11" x14ac:dyDescent="0.45">
      <c r="B34" s="14"/>
      <c r="C34" s="14"/>
      <c r="D34" s="14"/>
      <c r="E34" s="14"/>
      <c r="F34" s="14"/>
      <c r="G34" s="14"/>
      <c r="H34" s="14"/>
    </row>
    <row r="35" spans="2:11" ht="25.5" x14ac:dyDescent="0.45">
      <c r="B35" s="14"/>
      <c r="C35" s="14" t="str">
        <f>IFERROR(INDEX(교과DATA!$H$2:$H$67,MATCH(표1[[#This Row],[과목명]],교과DATA!$C$2:$C$67,0)),"")</f>
        <v/>
      </c>
      <c r="D35" s="14"/>
      <c r="E35" s="14" t="str">
        <f>IFERROR(INDEX(교과DATA!$F$2:$F$67,MATCH(표1[[#This Row],[과목명]],교과DATA!$C$2:$C$67,0)),"")</f>
        <v/>
      </c>
      <c r="F35" s="14" t="str">
        <f>IFERROR(INDEX(교과DATA!$E$2:$E$67,MATCH(표1[[#This Row],[과목명]],교과DATA!$C$2:$C$67,0)),"")</f>
        <v/>
      </c>
      <c r="G35" s="14" t="str">
        <f>IFERROR(INDEX(교과DATA!$G$2:$G$67,MATCH(표1[[#This Row],[과목명]],교과DATA!$C$2:$C$67,0)),"")</f>
        <v/>
      </c>
      <c r="H35" s="14" t="str">
        <f>IFERROR(INDEX(교과DATA!$I$2:$I$67,MATCH(표1[[#This Row],[과목명]],교과DATA!$C$2:$C$67,0)),"")</f>
        <v/>
      </c>
      <c r="K35" s="93" t="s">
        <v>167</v>
      </c>
    </row>
    <row r="36" spans="2:11" x14ac:dyDescent="0.45">
      <c r="B36" s="14"/>
      <c r="C36" s="14" t="str">
        <f>IFERROR(INDEX(교과DATA!$H$2:$H$67,MATCH(표1[[#This Row],[과목명]],교과DATA!$C$2:$C$67,0)),"")</f>
        <v/>
      </c>
      <c r="D36" s="14"/>
      <c r="E36" s="14" t="str">
        <f>IFERROR(INDEX(교과DATA!$F$2:$F$67,MATCH(표1[[#This Row],[과목명]],교과DATA!$C$2:$C$67,0)),"")</f>
        <v/>
      </c>
      <c r="F36" s="14" t="str">
        <f>IFERROR(INDEX(교과DATA!$E$2:$E$67,MATCH(표1[[#This Row],[과목명]],교과DATA!$C$2:$C$67,0)),"")</f>
        <v/>
      </c>
      <c r="G36" s="14" t="str">
        <f>IFERROR(INDEX(교과DATA!$G$2:$G$67,MATCH(표1[[#This Row],[과목명]],교과DATA!$C$2:$C$67,0)),"")</f>
        <v/>
      </c>
      <c r="H36" s="14" t="str">
        <f>IFERROR(INDEX(교과DATA!$I$2:$I$67,MATCH(표1[[#This Row],[과목명]],교과DATA!$C$2:$C$67,0)),"")</f>
        <v/>
      </c>
    </row>
    <row r="37" spans="2:11" x14ac:dyDescent="0.45">
      <c r="B37" s="14"/>
      <c r="C37" s="14" t="str">
        <f>IFERROR(INDEX(교과DATA!$H$2:$H$67,MATCH(표1[[#This Row],[과목명]],교과DATA!$C$2:$C$67,0)),"")</f>
        <v/>
      </c>
      <c r="D37" s="14"/>
      <c r="E37" s="14" t="str">
        <f>IFERROR(INDEX(교과DATA!$F$2:$F$67,MATCH(표1[[#This Row],[과목명]],교과DATA!$C$2:$C$67,0)),"")</f>
        <v/>
      </c>
      <c r="F37" s="14" t="str">
        <f>IFERROR(INDEX(교과DATA!$E$2:$E$67,MATCH(표1[[#This Row],[과목명]],교과DATA!$C$2:$C$67,0)),"")</f>
        <v/>
      </c>
      <c r="G37" s="14" t="str">
        <f>IFERROR(INDEX(교과DATA!$G$2:$G$67,MATCH(표1[[#This Row],[과목명]],교과DATA!$C$2:$C$67,0)),"")</f>
        <v/>
      </c>
      <c r="H37" s="14" t="str">
        <f>IFERROR(INDEX(교과DATA!$I$2:$I$67,MATCH(표1[[#This Row],[과목명]],교과DATA!$C$2:$C$67,0)),"")</f>
        <v/>
      </c>
    </row>
    <row r="38" spans="2:11" x14ac:dyDescent="0.45">
      <c r="B38" s="14"/>
      <c r="C38" s="14" t="str">
        <f>IFERROR(INDEX(교과DATA!$H$2:$H$67,MATCH(표1[[#This Row],[과목명]],교과DATA!$C$2:$C$67,0)),"")</f>
        <v/>
      </c>
      <c r="D38" s="14"/>
      <c r="E38" s="14" t="str">
        <f>IFERROR(INDEX(교과DATA!$F$2:$F$67,MATCH(표1[[#This Row],[과목명]],교과DATA!$C$2:$C$67,0)),"")</f>
        <v/>
      </c>
      <c r="F38" s="14" t="str">
        <f>IFERROR(INDEX(교과DATA!$E$2:$E$67,MATCH(표1[[#This Row],[과목명]],교과DATA!$C$2:$C$67,0)),"")</f>
        <v/>
      </c>
      <c r="G38" s="14" t="str">
        <f>IFERROR(INDEX(교과DATA!$G$2:$G$67,MATCH(표1[[#This Row],[과목명]],교과DATA!$C$2:$C$67,0)),"")</f>
        <v/>
      </c>
      <c r="H38" s="14" t="str">
        <f>IFERROR(INDEX(교과DATA!$I$2:$I$67,MATCH(표1[[#This Row],[과목명]],교과DATA!$C$2:$C$67,0)),"")</f>
        <v/>
      </c>
    </row>
    <row r="39" spans="2:11" x14ac:dyDescent="0.45">
      <c r="B39" s="14"/>
      <c r="C39" s="14" t="str">
        <f>IFERROR(INDEX(교과DATA!$H$2:$H$67,MATCH(표1[[#This Row],[과목명]],교과DATA!$C$2:$C$67,0)),"")</f>
        <v/>
      </c>
      <c r="D39" s="14"/>
      <c r="E39" s="14" t="str">
        <f>IFERROR(INDEX(교과DATA!$F$2:$F$67,MATCH(표1[[#This Row],[과목명]],교과DATA!$C$2:$C$67,0)),"")</f>
        <v/>
      </c>
      <c r="F39" s="14" t="str">
        <f>IFERROR(INDEX(교과DATA!$E$2:$E$67,MATCH(표1[[#This Row],[과목명]],교과DATA!$C$2:$C$67,0)),"")</f>
        <v/>
      </c>
      <c r="G39" s="14" t="str">
        <f>IFERROR(INDEX(교과DATA!$G$2:$G$67,MATCH(표1[[#This Row],[과목명]],교과DATA!$C$2:$C$67,0)),"")</f>
        <v/>
      </c>
      <c r="H39" s="14" t="str">
        <f>IFERROR(INDEX(교과DATA!$I$2:$I$67,MATCH(표1[[#This Row],[과목명]],교과DATA!$C$2:$C$67,0)),"")</f>
        <v/>
      </c>
    </row>
    <row r="40" spans="2:11" x14ac:dyDescent="0.45">
      <c r="B40" s="14"/>
      <c r="C40" s="14" t="str">
        <f>IFERROR(INDEX(교과DATA!$H$2:$H$67,MATCH(표1[[#This Row],[과목명]],교과DATA!$C$2:$C$67,0)),"")</f>
        <v/>
      </c>
      <c r="D40" s="14"/>
      <c r="E40" s="14" t="str">
        <f>IFERROR(INDEX(교과DATA!$F$2:$F$67,MATCH(표1[[#This Row],[과목명]],교과DATA!$C$2:$C$67,0)),"")</f>
        <v/>
      </c>
      <c r="F40" s="14" t="str">
        <f>IFERROR(INDEX(교과DATA!$E$2:$E$67,MATCH(표1[[#This Row],[과목명]],교과DATA!$C$2:$C$67,0)),"")</f>
        <v/>
      </c>
      <c r="G40" s="14" t="str">
        <f>IFERROR(INDEX(교과DATA!$G$2:$G$67,MATCH(표1[[#This Row],[과목명]],교과DATA!$C$2:$C$67,0)),"")</f>
        <v/>
      </c>
      <c r="H40" s="14" t="str">
        <f>IFERROR(INDEX(교과DATA!$I$2:$I$67,MATCH(표1[[#This Row],[과목명]],교과DATA!$C$2:$C$67,0)),"")</f>
        <v/>
      </c>
    </row>
    <row r="41" spans="2:11" x14ac:dyDescent="0.45">
      <c r="B41" s="14"/>
      <c r="C41" s="14" t="str">
        <f>IFERROR(INDEX(교과DATA!$H$2:$H$67,MATCH(표1[[#This Row],[과목명]],교과DATA!$C$2:$C$67,0)),"")</f>
        <v/>
      </c>
      <c r="D41" s="14"/>
      <c r="E41" s="14" t="str">
        <f>IFERROR(INDEX(교과DATA!$F$2:$F$67,MATCH(표1[[#This Row],[과목명]],교과DATA!$C$2:$C$67,0)),"")</f>
        <v/>
      </c>
      <c r="F41" s="14" t="str">
        <f>IFERROR(INDEX(교과DATA!$E$2:$E$67,MATCH(표1[[#This Row],[과목명]],교과DATA!$C$2:$C$67,0)),"")</f>
        <v/>
      </c>
      <c r="G41" s="14" t="str">
        <f>IFERROR(INDEX(교과DATA!$G$2:$G$67,MATCH(표1[[#This Row],[과목명]],교과DATA!$C$2:$C$67,0)),"")</f>
        <v/>
      </c>
      <c r="H41" s="14" t="str">
        <f>IFERROR(INDEX(교과DATA!$I$2:$I$67,MATCH(표1[[#This Row],[과목명]],교과DATA!$C$2:$C$67,0)),"")</f>
        <v/>
      </c>
    </row>
    <row r="42" spans="2:11" x14ac:dyDescent="0.45">
      <c r="B42" s="14"/>
      <c r="C42" s="14" t="str">
        <f>IFERROR(INDEX(교과DATA!$H$2:$H$67,MATCH(표1[[#This Row],[과목명]],교과DATA!$C$2:$C$67,0)),"")</f>
        <v/>
      </c>
      <c r="D42" s="14"/>
      <c r="E42" s="14" t="str">
        <f>IFERROR(INDEX(교과DATA!$F$2:$F$67,MATCH(표1[[#This Row],[과목명]],교과DATA!$C$2:$C$67,0)),"")</f>
        <v/>
      </c>
      <c r="F42" s="14" t="str">
        <f>IFERROR(INDEX(교과DATA!$E$2:$E$67,MATCH(표1[[#This Row],[과목명]],교과DATA!$C$2:$C$67,0)),"")</f>
        <v/>
      </c>
      <c r="G42" s="14" t="str">
        <f>IFERROR(INDEX(교과DATA!$G$2:$G$67,MATCH(표1[[#This Row],[과목명]],교과DATA!$C$2:$C$67,0)),"")</f>
        <v/>
      </c>
      <c r="H42" s="14" t="str">
        <f>IFERROR(INDEX(교과DATA!$I$2:$I$67,MATCH(표1[[#This Row],[과목명]],교과DATA!$C$2:$C$67,0)),"")</f>
        <v/>
      </c>
    </row>
    <row r="43" spans="2:11" x14ac:dyDescent="0.45">
      <c r="B43" s="14"/>
      <c r="C43" s="14" t="str">
        <f>IFERROR(INDEX(교과DATA!$H$2:$H$67,MATCH(표1[[#This Row],[과목명]],교과DATA!$C$2:$C$67,0)),"")</f>
        <v/>
      </c>
      <c r="D43" s="14"/>
      <c r="E43" s="14" t="str">
        <f>IFERROR(INDEX(교과DATA!$F$2:$F$67,MATCH(표1[[#This Row],[과목명]],교과DATA!$C$2:$C$67,0)),"")</f>
        <v/>
      </c>
      <c r="F43" s="14" t="str">
        <f>IFERROR(INDEX(교과DATA!$E$2:$E$67,MATCH(표1[[#This Row],[과목명]],교과DATA!$C$2:$C$67,0)),"")</f>
        <v/>
      </c>
      <c r="G43" s="14" t="str">
        <f>IFERROR(INDEX(교과DATA!$G$2:$G$67,MATCH(표1[[#This Row],[과목명]],교과DATA!$C$2:$C$67,0)),"")</f>
        <v/>
      </c>
      <c r="H43" s="14" t="str">
        <f>IFERROR(INDEX(교과DATA!$I$2:$I$67,MATCH(표1[[#This Row],[과목명]],교과DATA!$C$2:$C$67,0)),"")</f>
        <v/>
      </c>
    </row>
    <row r="44" spans="2:11" x14ac:dyDescent="0.45">
      <c r="B44" s="14"/>
      <c r="C44" s="14" t="str">
        <f>IFERROR(INDEX(교과DATA!$H$2:$H$67,MATCH(표1[[#This Row],[과목명]],교과DATA!$C$2:$C$67,0)),"")</f>
        <v/>
      </c>
      <c r="D44" s="14"/>
      <c r="E44" s="14" t="str">
        <f>IFERROR(INDEX(교과DATA!$F$2:$F$67,MATCH(표1[[#This Row],[과목명]],교과DATA!$C$2:$C$67,0)),"")</f>
        <v/>
      </c>
      <c r="F44" s="14" t="str">
        <f>IFERROR(INDEX(교과DATA!$E$2:$E$67,MATCH(표1[[#This Row],[과목명]],교과DATA!$C$2:$C$67,0)),"")</f>
        <v/>
      </c>
      <c r="G44" s="14" t="str">
        <f>IFERROR(INDEX(교과DATA!$G$2:$G$67,MATCH(표1[[#This Row],[과목명]],교과DATA!$C$2:$C$67,0)),"")</f>
        <v/>
      </c>
      <c r="H44" s="14" t="str">
        <f>IFERROR(INDEX(교과DATA!$I$2:$I$67,MATCH(표1[[#This Row],[과목명]],교과DATA!$C$2:$C$67,0)),"")</f>
        <v/>
      </c>
    </row>
    <row r="45" spans="2:11" x14ac:dyDescent="0.45">
      <c r="B45" s="14"/>
      <c r="C45" s="14" t="str">
        <f>IFERROR(INDEX(교과DATA!$H$2:$H$67,MATCH(표1[[#This Row],[과목명]],교과DATA!$C$2:$C$67,0)),"")</f>
        <v/>
      </c>
      <c r="D45" s="14"/>
      <c r="E45" s="14" t="str">
        <f>IFERROR(INDEX(교과DATA!$F$2:$F$67,MATCH(표1[[#This Row],[과목명]],교과DATA!$C$2:$C$67,0)),"")</f>
        <v/>
      </c>
      <c r="F45" s="14" t="str">
        <f>IFERROR(INDEX(교과DATA!$E$2:$E$67,MATCH(표1[[#This Row],[과목명]],교과DATA!$C$2:$C$67,0)),"")</f>
        <v/>
      </c>
      <c r="G45" s="14" t="str">
        <f>IFERROR(INDEX(교과DATA!$G$2:$G$67,MATCH(표1[[#This Row],[과목명]],교과DATA!$C$2:$C$67,0)),"")</f>
        <v/>
      </c>
      <c r="H45" s="14" t="str">
        <f>IFERROR(INDEX(교과DATA!$I$2:$I$67,MATCH(표1[[#This Row],[과목명]],교과DATA!$C$2:$C$67,0)),"")</f>
        <v/>
      </c>
    </row>
    <row r="46" spans="2:11" x14ac:dyDescent="0.45">
      <c r="B46" s="14"/>
      <c r="C46" s="14" t="str">
        <f>IFERROR(INDEX(교과DATA!$H$2:$H$67,MATCH(표1[[#This Row],[과목명]],교과DATA!$C$2:$C$67,0)),"")</f>
        <v/>
      </c>
      <c r="D46" s="14"/>
      <c r="E46" s="14" t="str">
        <f>IFERROR(INDEX(교과DATA!$F$2:$F$67,MATCH(표1[[#This Row],[과목명]],교과DATA!$C$2:$C$67,0)),"")</f>
        <v/>
      </c>
      <c r="F46" s="14" t="str">
        <f>IFERROR(INDEX(교과DATA!$E$2:$E$67,MATCH(표1[[#This Row],[과목명]],교과DATA!$C$2:$C$67,0)),"")</f>
        <v/>
      </c>
      <c r="G46" s="14" t="str">
        <f>IFERROR(INDEX(교과DATA!$G$2:$G$67,MATCH(표1[[#This Row],[과목명]],교과DATA!$C$2:$C$67,0)),"")</f>
        <v/>
      </c>
      <c r="H46" s="14" t="str">
        <f>IFERROR(INDEX(교과DATA!$I$2:$I$67,MATCH(표1[[#This Row],[과목명]],교과DATA!$C$2:$C$67,0)),"")</f>
        <v/>
      </c>
    </row>
    <row r="47" spans="2:11" x14ac:dyDescent="0.45">
      <c r="B47" s="14"/>
      <c r="C47" s="14" t="str">
        <f>IFERROR(INDEX(교과DATA!$H$2:$H$67,MATCH(표1[[#This Row],[과목명]],교과DATA!$C$2:$C$67,0)),"")</f>
        <v/>
      </c>
      <c r="D47" s="14"/>
      <c r="E47" s="14" t="str">
        <f>IFERROR(INDEX(교과DATA!$F$2:$F$67,MATCH(표1[[#This Row],[과목명]],교과DATA!$C$2:$C$67,0)),"")</f>
        <v/>
      </c>
      <c r="F47" s="14" t="str">
        <f>IFERROR(INDEX(교과DATA!$E$2:$E$67,MATCH(표1[[#This Row],[과목명]],교과DATA!$C$2:$C$67,0)),"")</f>
        <v/>
      </c>
      <c r="G47" s="14" t="str">
        <f>IFERROR(INDEX(교과DATA!$G$2:$G$67,MATCH(표1[[#This Row],[과목명]],교과DATA!$C$2:$C$67,0)),"")</f>
        <v/>
      </c>
      <c r="H47" s="14" t="str">
        <f>IFERROR(INDEX(교과DATA!$I$2:$I$67,MATCH(표1[[#This Row],[과목명]],교과DATA!$C$2:$C$67,0)),"")</f>
        <v/>
      </c>
    </row>
    <row r="48" spans="2:11" x14ac:dyDescent="0.45">
      <c r="B48" s="14"/>
      <c r="C48" s="14" t="str">
        <f>IFERROR(INDEX(교과DATA!$H$2:$H$67,MATCH(표1[[#This Row],[과목명]],교과DATA!$C$2:$C$67,0)),"")</f>
        <v/>
      </c>
      <c r="D48" s="14"/>
      <c r="E48" s="14" t="str">
        <f>IFERROR(INDEX(교과DATA!$F$2:$F$67,MATCH(표1[[#This Row],[과목명]],교과DATA!$C$2:$C$67,0)),"")</f>
        <v/>
      </c>
      <c r="F48" s="14" t="str">
        <f>IFERROR(INDEX(교과DATA!$E$2:$E$67,MATCH(표1[[#This Row],[과목명]],교과DATA!$C$2:$C$67,0)),"")</f>
        <v/>
      </c>
      <c r="G48" s="14" t="str">
        <f>IFERROR(INDEX(교과DATA!$G$2:$G$67,MATCH(표1[[#This Row],[과목명]],교과DATA!$C$2:$C$67,0)),"")</f>
        <v/>
      </c>
      <c r="H48" s="14" t="str">
        <f>IFERROR(INDEX(교과DATA!$I$2:$I$67,MATCH(표1[[#This Row],[과목명]],교과DATA!$C$2:$C$67,0)),"")</f>
        <v/>
      </c>
    </row>
    <row r="49" spans="2:8" x14ac:dyDescent="0.45">
      <c r="B49" s="14"/>
      <c r="C49" s="14" t="str">
        <f>IFERROR(INDEX(교과DATA!$H$2:$H$67,MATCH(표1[[#This Row],[과목명]],교과DATA!$C$2:$C$67,0)),"")</f>
        <v/>
      </c>
      <c r="D49" s="14"/>
      <c r="E49" s="14" t="str">
        <f>IFERROR(INDEX(교과DATA!$F$2:$F$67,MATCH(표1[[#This Row],[과목명]],교과DATA!$C$2:$C$67,0)),"")</f>
        <v/>
      </c>
      <c r="F49" s="14" t="str">
        <f>IFERROR(INDEX(교과DATA!$E$2:$E$67,MATCH(표1[[#This Row],[과목명]],교과DATA!$C$2:$C$67,0)),"")</f>
        <v/>
      </c>
      <c r="G49" s="14" t="str">
        <f>IFERROR(INDEX(교과DATA!$G$2:$G$67,MATCH(표1[[#This Row],[과목명]],교과DATA!$C$2:$C$67,0)),"")</f>
        <v/>
      </c>
      <c r="H49" s="14" t="str">
        <f>IFERROR(INDEX(교과DATA!$I$2:$I$67,MATCH(표1[[#This Row],[과목명]],교과DATA!$C$2:$C$67,0)),"")</f>
        <v/>
      </c>
    </row>
  </sheetData>
  <mergeCells count="9">
    <mergeCell ref="AA21:AB21"/>
    <mergeCell ref="V21:W21"/>
    <mergeCell ref="Q21:R21"/>
    <mergeCell ref="L21:M21"/>
    <mergeCell ref="L6:M6"/>
    <mergeCell ref="Q6:R6"/>
    <mergeCell ref="V6:W6"/>
    <mergeCell ref="AA6:AB6"/>
    <mergeCell ref="AA11:AB11"/>
  </mergeCells>
  <phoneticPr fontId="2" type="noConversion"/>
  <conditionalFormatting sqref="B7:H49">
    <cfRule type="expression" dxfId="11" priority="10">
      <formula>$C7=3</formula>
    </cfRule>
    <cfRule type="expression" dxfId="10" priority="11">
      <formula>$C7=2</formula>
    </cfRule>
    <cfRule type="expression" dxfId="9" priority="12">
      <formula>$C7=1</formula>
    </cfRule>
  </conditionalFormatting>
  <conditionalFormatting sqref="N19">
    <cfRule type="expression" dxfId="8" priority="9">
      <formula>$N$19&lt;10</formula>
    </cfRule>
  </conditionalFormatting>
  <conditionalFormatting sqref="N32">
    <cfRule type="expression" dxfId="7" priority="5">
      <formula>$N$32&lt;10</formula>
    </cfRule>
  </conditionalFormatting>
  <conditionalFormatting sqref="S19">
    <cfRule type="expression" dxfId="6" priority="1">
      <formula>$S$19&lt;10</formula>
    </cfRule>
  </conditionalFormatting>
  <conditionalFormatting sqref="S32">
    <cfRule type="expression" dxfId="5" priority="6">
      <formula>$S$32&lt;12</formula>
    </cfRule>
  </conditionalFormatting>
  <conditionalFormatting sqref="X19">
    <cfRule type="expression" dxfId="4" priority="2">
      <formula>$X$19&lt;10</formula>
    </cfRule>
  </conditionalFormatting>
  <conditionalFormatting sqref="X32">
    <cfRule type="expression" dxfId="3" priority="7">
      <formula>$X$32&lt;10</formula>
    </cfRule>
  </conditionalFormatting>
  <conditionalFormatting sqref="AC9">
    <cfRule type="expression" dxfId="2" priority="3">
      <formula>$AC$9&lt;6</formula>
    </cfRule>
  </conditionalFormatting>
  <conditionalFormatting sqref="AC19">
    <cfRule type="expression" dxfId="1" priority="4">
      <formula>$AC$19&lt;16</formula>
    </cfRule>
  </conditionalFormatting>
  <conditionalFormatting sqref="AC32">
    <cfRule type="expression" dxfId="0" priority="8">
      <formula>$AC$32&lt;10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학교지정과목</vt:lpstr>
      <vt:lpstr>현1학년 선택과목</vt:lpstr>
      <vt:lpstr>현2학년 선택과목</vt:lpstr>
      <vt:lpstr>과목선택지</vt:lpstr>
      <vt:lpstr>교과DATA</vt:lpstr>
      <vt:lpstr>명렬표</vt:lpstr>
      <vt:lpstr>개인별 교육과정 분석표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 dle park</dc:creator>
  <cp:lastModifiedBy>EGTools</cp:lastModifiedBy>
  <dcterms:created xsi:type="dcterms:W3CDTF">2024-03-16T08:39:04Z</dcterms:created>
  <dcterms:modified xsi:type="dcterms:W3CDTF">2024-06-27T11:26:47Z</dcterms:modified>
</cp:coreProperties>
</file>