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자료\Downloads\"/>
    </mc:Choice>
  </mc:AlternateContent>
  <bookViews>
    <workbookView xWindow="0" yWindow="0" windowWidth="28800" windowHeight="11970"/>
  </bookViews>
  <sheets>
    <sheet name="1월" sheetId="1" r:id="rId1"/>
  </sheets>
  <definedNames>
    <definedName name="_xlnm._FilterDatabase" localSheetId="0" hidden="1">'1월'!$A$1:$G$180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22" i="1" l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</calcChain>
</file>

<file path=xl/comments1.xml><?xml version="1.0" encoding="utf-8"?>
<comments xmlns="http://schemas.openxmlformats.org/spreadsheetml/2006/main">
  <authors>
    <author>COMPUTER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b/>
            <sz val="9"/>
            <color indexed="81"/>
            <rFont val="돋움"/>
            <family val="3"/>
            <charset val="129"/>
          </rPr>
          <t xml:space="preserve">절단
</t>
        </r>
        <r>
          <rPr>
            <b/>
            <sz val="9"/>
            <color indexed="81"/>
            <rFont val="Tahoma"/>
            <family val="2"/>
          </rPr>
          <t>2.</t>
        </r>
        <r>
          <rPr>
            <b/>
            <sz val="9"/>
            <color indexed="81"/>
            <rFont val="돋움"/>
            <family val="3"/>
            <charset val="129"/>
          </rPr>
          <t xml:space="preserve">부러짐
</t>
        </r>
        <r>
          <rPr>
            <b/>
            <sz val="9"/>
            <color indexed="81"/>
            <rFont val="Tahoma"/>
            <family val="2"/>
          </rPr>
          <t>3.</t>
        </r>
        <r>
          <rPr>
            <b/>
            <sz val="9"/>
            <color indexed="81"/>
            <rFont val="돋움"/>
            <family val="3"/>
            <charset val="129"/>
          </rPr>
          <t xml:space="preserve">액고임
</t>
        </r>
        <r>
          <rPr>
            <b/>
            <sz val="9"/>
            <color indexed="81"/>
            <rFont val="Tahoma"/>
            <family val="2"/>
          </rPr>
          <t>4.</t>
        </r>
        <r>
          <rPr>
            <b/>
            <sz val="9"/>
            <color indexed="81"/>
            <rFont val="돋움"/>
            <family val="3"/>
            <charset val="129"/>
          </rPr>
          <t>표면처리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도금불량</t>
        </r>
        <r>
          <rPr>
            <b/>
            <sz val="9"/>
            <color indexed="81"/>
            <rFont val="Tahoma"/>
            <family val="2"/>
          </rPr>
          <t>)
5.</t>
        </r>
        <r>
          <rPr>
            <b/>
            <sz val="9"/>
            <color indexed="81"/>
            <rFont val="돋움"/>
            <family val="3"/>
            <charset val="129"/>
          </rPr>
          <t xml:space="preserve">이형지터짐
</t>
        </r>
        <r>
          <rPr>
            <b/>
            <sz val="9"/>
            <color indexed="81"/>
            <rFont val="Tahoma"/>
            <family val="2"/>
          </rPr>
          <t>6.</t>
        </r>
        <r>
          <rPr>
            <b/>
            <sz val="9"/>
            <color indexed="81"/>
            <rFont val="돋움"/>
            <family val="3"/>
            <charset val="129"/>
          </rPr>
          <t xml:space="preserve">부착불량
</t>
        </r>
        <r>
          <rPr>
            <b/>
            <sz val="9"/>
            <color indexed="81"/>
            <rFont val="Tahoma"/>
            <family val="2"/>
          </rPr>
          <t>7.</t>
        </r>
        <r>
          <rPr>
            <b/>
            <sz val="9"/>
            <color indexed="81"/>
            <rFont val="돋움"/>
            <family val="3"/>
            <charset val="129"/>
          </rPr>
          <t xml:space="preserve">찍힘
</t>
        </r>
        <r>
          <rPr>
            <b/>
            <sz val="9"/>
            <color indexed="81"/>
            <rFont val="Tahoma"/>
            <family val="2"/>
          </rPr>
          <t>8.</t>
        </r>
        <r>
          <rPr>
            <b/>
            <sz val="9"/>
            <color indexed="81"/>
            <rFont val="돋움"/>
            <family val="3"/>
            <charset val="129"/>
          </rPr>
          <t xml:space="preserve">각인불량
</t>
        </r>
        <r>
          <rPr>
            <b/>
            <sz val="9"/>
            <color indexed="81"/>
            <rFont val="Tahoma"/>
            <family val="2"/>
          </rPr>
          <t>9.</t>
        </r>
        <r>
          <rPr>
            <b/>
            <sz val="9"/>
            <color indexed="81"/>
            <rFont val="돋움"/>
            <family val="3"/>
            <charset val="129"/>
          </rPr>
          <t xml:space="preserve">버
</t>
        </r>
        <r>
          <rPr>
            <b/>
            <sz val="9"/>
            <color indexed="81"/>
            <rFont val="Tahoma"/>
            <family val="2"/>
          </rPr>
          <t>10.</t>
        </r>
        <r>
          <rPr>
            <b/>
            <sz val="9"/>
            <color indexed="81"/>
            <rFont val="돋움"/>
            <family val="3"/>
            <charset val="129"/>
          </rPr>
          <t xml:space="preserve">이물
</t>
        </r>
        <r>
          <rPr>
            <b/>
            <sz val="9"/>
            <color indexed="81"/>
            <rFont val="Tahoma"/>
            <family val="2"/>
          </rPr>
          <t>11.</t>
        </r>
        <r>
          <rPr>
            <b/>
            <sz val="9"/>
            <color indexed="81"/>
            <rFont val="돋움"/>
            <family val="3"/>
            <charset val="129"/>
          </rPr>
          <t>녹발생</t>
        </r>
      </text>
    </comment>
  </commentList>
</comments>
</file>

<file path=xl/sharedStrings.xml><?xml version="1.0" encoding="utf-8"?>
<sst xmlns="http://schemas.openxmlformats.org/spreadsheetml/2006/main" count="42" uniqueCount="41">
  <si>
    <t>일</t>
    <phoneticPr fontId="2" type="noConversion"/>
  </si>
  <si>
    <t>품명</t>
    <phoneticPr fontId="2" type="noConversion"/>
  </si>
  <si>
    <t>단위(g)</t>
    <phoneticPr fontId="2" type="noConversion"/>
  </si>
  <si>
    <t>공정</t>
    <phoneticPr fontId="2" type="noConversion"/>
  </si>
  <si>
    <t>①절단</t>
    <phoneticPr fontId="2" type="noConversion"/>
  </si>
  <si>
    <t>②부러짐</t>
    <phoneticPr fontId="2" type="noConversion"/>
  </si>
  <si>
    <t>③액고임</t>
    <phoneticPr fontId="2" type="noConversion"/>
  </si>
  <si>
    <t>④도금불량</t>
    <phoneticPr fontId="2" type="noConversion"/>
  </si>
  <si>
    <t>⑤이형지터짐</t>
    <phoneticPr fontId="2" type="noConversion"/>
  </si>
  <si>
    <t>⑥부착불량</t>
    <phoneticPr fontId="2" type="noConversion"/>
  </si>
  <si>
    <t>⑦찍힘</t>
    <phoneticPr fontId="2" type="noConversion"/>
  </si>
  <si>
    <t>⑧각인</t>
    <phoneticPr fontId="2" type="noConversion"/>
  </si>
  <si>
    <t>⑨버</t>
    <phoneticPr fontId="2" type="noConversion"/>
  </si>
  <si>
    <t>⑩이물</t>
    <phoneticPr fontId="2" type="noConversion"/>
  </si>
  <si>
    <t>⑪녹</t>
    <phoneticPr fontId="2" type="noConversion"/>
  </si>
  <si>
    <t>반제불량</t>
    <phoneticPr fontId="2" type="noConversion"/>
  </si>
  <si>
    <t>완제불량</t>
    <phoneticPr fontId="2" type="noConversion"/>
  </si>
  <si>
    <t>합계</t>
    <phoneticPr fontId="2" type="noConversion"/>
  </si>
  <si>
    <t>5g</t>
    <phoneticPr fontId="2" type="noConversion"/>
  </si>
  <si>
    <t>10g</t>
    <phoneticPr fontId="2" type="noConversion"/>
  </si>
  <si>
    <t>15g</t>
    <phoneticPr fontId="2" type="noConversion"/>
  </si>
  <si>
    <t>20g</t>
    <phoneticPr fontId="2" type="noConversion"/>
  </si>
  <si>
    <t>25g</t>
    <phoneticPr fontId="2" type="noConversion"/>
  </si>
  <si>
    <t>30g</t>
    <phoneticPr fontId="2" type="noConversion"/>
  </si>
  <si>
    <t>35g</t>
    <phoneticPr fontId="2" type="noConversion"/>
  </si>
  <si>
    <t>40g</t>
    <phoneticPr fontId="2" type="noConversion"/>
  </si>
  <si>
    <t>45g</t>
    <phoneticPr fontId="2" type="noConversion"/>
  </si>
  <si>
    <t>50g</t>
    <phoneticPr fontId="2" type="noConversion"/>
  </si>
  <si>
    <t>60g</t>
    <phoneticPr fontId="2" type="noConversion"/>
  </si>
  <si>
    <t>70g</t>
    <phoneticPr fontId="2" type="noConversion"/>
  </si>
  <si>
    <t>80g</t>
    <phoneticPr fontId="2" type="noConversion"/>
  </si>
  <si>
    <t>90g</t>
    <phoneticPr fontId="2" type="noConversion"/>
  </si>
  <si>
    <t>95g</t>
    <phoneticPr fontId="2" type="noConversion"/>
  </si>
  <si>
    <t>100g</t>
    <phoneticPr fontId="2" type="noConversion"/>
  </si>
  <si>
    <t>55g</t>
    <phoneticPr fontId="2" type="noConversion"/>
  </si>
  <si>
    <t>65g</t>
    <phoneticPr fontId="2" type="noConversion"/>
  </si>
  <si>
    <t>75g</t>
    <phoneticPr fontId="2" type="noConversion"/>
  </si>
  <si>
    <t>85g</t>
    <phoneticPr fontId="2" type="noConversion"/>
  </si>
  <si>
    <t>유형별불량</t>
    <phoneticPr fontId="2" type="noConversion"/>
  </si>
  <si>
    <t>반제품불량수량</t>
    <phoneticPr fontId="2" type="noConversion"/>
  </si>
  <si>
    <t>완제품불량수량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</si>
</sst>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0</xdr:rowOff>
    </xdr:from>
    <xdr:to>
      <xdr:col>4</xdr:col>
      <xdr:colOff>819150</xdr:colOff>
      <xdr:row>1</xdr:row>
      <xdr:rowOff>28575</xdr:rowOff>
    </xdr:to>
    <xdr:sp macro="" textlink="">
      <xdr:nvSpPr>
        <xdr:cNvPr id="3" name="직사각형 2"/>
        <xdr:cNvSpPr/>
      </xdr:nvSpPr>
      <xdr:spPr>
        <a:xfrm>
          <a:off x="2962275" y="0"/>
          <a:ext cx="800100" cy="2381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381000</xdr:colOff>
      <xdr:row>0</xdr:row>
      <xdr:rowOff>0</xdr:rowOff>
    </xdr:from>
    <xdr:to>
      <xdr:col>1</xdr:col>
      <xdr:colOff>742950</xdr:colOff>
      <xdr:row>1</xdr:row>
      <xdr:rowOff>142875</xdr:rowOff>
    </xdr:to>
    <xdr:sp macro="" textlink="">
      <xdr:nvSpPr>
        <xdr:cNvPr id="4" name="타원 3"/>
        <xdr:cNvSpPr/>
      </xdr:nvSpPr>
      <xdr:spPr>
        <a:xfrm>
          <a:off x="1133475" y="0"/>
          <a:ext cx="361950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/>
            <a:t>a</a:t>
          </a:r>
          <a:endParaRPr lang="ko-KR" altLang="en-US" sz="1800"/>
        </a:p>
      </xdr:txBody>
    </xdr:sp>
    <xdr:clientData/>
  </xdr:twoCellAnchor>
  <xdr:twoCellAnchor>
    <xdr:from>
      <xdr:col>4</xdr:col>
      <xdr:colOff>161925</xdr:colOff>
      <xdr:row>1</xdr:row>
      <xdr:rowOff>66675</xdr:rowOff>
    </xdr:from>
    <xdr:to>
      <xdr:col>4</xdr:col>
      <xdr:colOff>523875</xdr:colOff>
      <xdr:row>3</xdr:row>
      <xdr:rowOff>0</xdr:rowOff>
    </xdr:to>
    <xdr:sp macro="" textlink="">
      <xdr:nvSpPr>
        <xdr:cNvPr id="5" name="타원 4"/>
        <xdr:cNvSpPr/>
      </xdr:nvSpPr>
      <xdr:spPr>
        <a:xfrm>
          <a:off x="3105150" y="276225"/>
          <a:ext cx="361950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/>
            <a:t>b</a:t>
          </a:r>
          <a:endParaRPr lang="ko-KR" altLang="en-US" sz="1800"/>
        </a:p>
      </xdr:txBody>
    </xdr:sp>
    <xdr:clientData/>
  </xdr:twoCellAnchor>
  <xdr:twoCellAnchor>
    <xdr:from>
      <xdr:col>7</xdr:col>
      <xdr:colOff>771525</xdr:colOff>
      <xdr:row>1</xdr:row>
      <xdr:rowOff>180975</xdr:rowOff>
    </xdr:from>
    <xdr:to>
      <xdr:col>20</xdr:col>
      <xdr:colOff>28575</xdr:colOff>
      <xdr:row>21</xdr:row>
      <xdr:rowOff>200025</xdr:rowOff>
    </xdr:to>
    <xdr:sp macro="" textlink="">
      <xdr:nvSpPr>
        <xdr:cNvPr id="6" name="직사각형 5"/>
        <xdr:cNvSpPr/>
      </xdr:nvSpPr>
      <xdr:spPr>
        <a:xfrm>
          <a:off x="6400800" y="390525"/>
          <a:ext cx="8724900" cy="42100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7</xdr:col>
      <xdr:colOff>0</xdr:colOff>
      <xdr:row>1</xdr:row>
      <xdr:rowOff>28575</xdr:rowOff>
    </xdr:to>
    <xdr:sp macro="" textlink="">
      <xdr:nvSpPr>
        <xdr:cNvPr id="8" name="직사각형 7"/>
        <xdr:cNvSpPr/>
      </xdr:nvSpPr>
      <xdr:spPr>
        <a:xfrm>
          <a:off x="3933825" y="0"/>
          <a:ext cx="1695450" cy="2381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714375</xdr:colOff>
      <xdr:row>0</xdr:row>
      <xdr:rowOff>0</xdr:rowOff>
    </xdr:from>
    <xdr:to>
      <xdr:col>3</xdr:col>
      <xdr:colOff>9525</xdr:colOff>
      <xdr:row>1</xdr:row>
      <xdr:rowOff>28575</xdr:rowOff>
    </xdr:to>
    <xdr:sp macro="" textlink="">
      <xdr:nvSpPr>
        <xdr:cNvPr id="9" name="직사각형 8"/>
        <xdr:cNvSpPr/>
      </xdr:nvSpPr>
      <xdr:spPr>
        <a:xfrm>
          <a:off x="1466850" y="0"/>
          <a:ext cx="800100" cy="2381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304800</xdr:colOff>
      <xdr:row>1</xdr:row>
      <xdr:rowOff>38100</xdr:rowOff>
    </xdr:from>
    <xdr:to>
      <xdr:col>5</xdr:col>
      <xdr:colOff>666750</xdr:colOff>
      <xdr:row>2</xdr:row>
      <xdr:rowOff>180975</xdr:rowOff>
    </xdr:to>
    <xdr:sp macro="" textlink="">
      <xdr:nvSpPr>
        <xdr:cNvPr id="10" name="타원 9"/>
        <xdr:cNvSpPr/>
      </xdr:nvSpPr>
      <xdr:spPr>
        <a:xfrm>
          <a:off x="4238625" y="247650"/>
          <a:ext cx="361950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/>
            <a:t>C</a:t>
          </a:r>
          <a:endParaRPr lang="ko-KR" altLang="en-US" sz="1800"/>
        </a:p>
      </xdr:txBody>
    </xdr:sp>
    <xdr:clientData/>
  </xdr:twoCellAnchor>
  <xdr:twoCellAnchor>
    <xdr:from>
      <xdr:col>7</xdr:col>
      <xdr:colOff>409575</xdr:colOff>
      <xdr:row>2</xdr:row>
      <xdr:rowOff>66675</xdr:rowOff>
    </xdr:from>
    <xdr:to>
      <xdr:col>7</xdr:col>
      <xdr:colOff>771525</xdr:colOff>
      <xdr:row>4</xdr:row>
      <xdr:rowOff>0</xdr:rowOff>
    </xdr:to>
    <xdr:sp macro="" textlink="">
      <xdr:nvSpPr>
        <xdr:cNvPr id="11" name="타원 10"/>
        <xdr:cNvSpPr/>
      </xdr:nvSpPr>
      <xdr:spPr>
        <a:xfrm>
          <a:off x="6038850" y="485775"/>
          <a:ext cx="361950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/>
            <a:t>1</a:t>
          </a:r>
          <a:endParaRPr lang="ko-KR" altLang="en-US" sz="1800"/>
        </a:p>
      </xdr:txBody>
    </xdr:sp>
    <xdr:clientData/>
  </xdr:twoCellAnchor>
  <xdr:twoCellAnchor>
    <xdr:from>
      <xdr:col>8</xdr:col>
      <xdr:colOff>200025</xdr:colOff>
      <xdr:row>0</xdr:row>
      <xdr:rowOff>19050</xdr:rowOff>
    </xdr:from>
    <xdr:to>
      <xdr:col>9</xdr:col>
      <xdr:colOff>85725</xdr:colOff>
      <xdr:row>1</xdr:row>
      <xdr:rowOff>161925</xdr:rowOff>
    </xdr:to>
    <xdr:sp macro="" textlink="">
      <xdr:nvSpPr>
        <xdr:cNvPr id="12" name="타원 11"/>
        <xdr:cNvSpPr/>
      </xdr:nvSpPr>
      <xdr:spPr>
        <a:xfrm>
          <a:off x="6610350" y="19050"/>
          <a:ext cx="361950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/>
            <a:t>2</a:t>
          </a:r>
          <a:endParaRPr lang="ko-KR" altLang="en-US" sz="1800"/>
        </a:p>
      </xdr:txBody>
    </xdr:sp>
    <xdr:clientData/>
  </xdr:twoCellAnchor>
  <xdr:twoCellAnchor>
    <xdr:from>
      <xdr:col>6</xdr:col>
      <xdr:colOff>333375</xdr:colOff>
      <xdr:row>1</xdr:row>
      <xdr:rowOff>66675</xdr:rowOff>
    </xdr:from>
    <xdr:to>
      <xdr:col>6</xdr:col>
      <xdr:colOff>695325</xdr:colOff>
      <xdr:row>3</xdr:row>
      <xdr:rowOff>0</xdr:rowOff>
    </xdr:to>
    <xdr:sp macro="" textlink="">
      <xdr:nvSpPr>
        <xdr:cNvPr id="21" name="타원 20"/>
        <xdr:cNvSpPr/>
      </xdr:nvSpPr>
      <xdr:spPr>
        <a:xfrm>
          <a:off x="5534025" y="276225"/>
          <a:ext cx="361950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800"/>
            <a:t>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09"/>
  <sheetViews>
    <sheetView tabSelected="1" zoomScaleNormal="100" workbookViewId="0">
      <selection activeCell="H7" sqref="H7"/>
    </sheetView>
  </sheetViews>
  <sheetFormatPr defaultRowHeight="16.5" x14ac:dyDescent="0.3"/>
  <cols>
    <col min="1" max="1" width="9.875" style="11" bestFit="1" customWidth="1"/>
    <col min="2" max="3" width="9.875" style="6" bestFit="1" customWidth="1"/>
    <col min="4" max="4" width="9" style="6"/>
    <col min="5" max="5" width="13" style="6" bestFit="1" customWidth="1"/>
    <col min="6" max="6" width="16.625" style="6" customWidth="1"/>
    <col min="7" max="7" width="16.625" style="7" customWidth="1"/>
    <col min="8" max="8" width="10.25" style="13" customWidth="1"/>
    <col min="9" max="9" width="6.25" style="13" customWidth="1"/>
    <col min="13" max="13" width="11" customWidth="1"/>
    <col min="14" max="14" width="13" bestFit="1" customWidth="1"/>
    <col min="15" max="15" width="11" bestFit="1" customWidth="1"/>
    <col min="17" max="18" width="9.375" bestFit="1" customWidth="1"/>
  </cols>
  <sheetData>
    <row r="1" spans="1:23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38</v>
      </c>
      <c r="F1" s="2" t="s">
        <v>39</v>
      </c>
      <c r="G1" s="3" t="s">
        <v>40</v>
      </c>
      <c r="J1" s="17" t="s">
        <v>38</v>
      </c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3" x14ac:dyDescent="0.3">
      <c r="A2" s="4"/>
      <c r="B2" s="5"/>
      <c r="C2" s="6">
        <v>70</v>
      </c>
      <c r="E2" s="6">
        <v>2</v>
      </c>
      <c r="F2" s="6">
        <v>23</v>
      </c>
      <c r="J2" t="s">
        <v>4</v>
      </c>
      <c r="K2" t="s">
        <v>5</v>
      </c>
      <c r="L2" t="s">
        <v>6</v>
      </c>
      <c r="M2" t="s">
        <v>7</v>
      </c>
      <c r="N2" t="s">
        <v>8</v>
      </c>
      <c r="O2" t="s">
        <v>9</v>
      </c>
      <c r="P2" t="s">
        <v>10</v>
      </c>
      <c r="Q2" t="s">
        <v>11</v>
      </c>
      <c r="R2" t="s">
        <v>12</v>
      </c>
      <c r="S2" t="s">
        <v>13</v>
      </c>
      <c r="T2" t="s">
        <v>14</v>
      </c>
      <c r="U2" t="s">
        <v>15</v>
      </c>
      <c r="V2" t="s">
        <v>16</v>
      </c>
      <c r="W2" t="s">
        <v>17</v>
      </c>
    </row>
    <row r="3" spans="1:23" x14ac:dyDescent="0.3">
      <c r="A3" s="4"/>
      <c r="C3" s="6">
        <v>55</v>
      </c>
      <c r="E3" s="6">
        <v>2</v>
      </c>
      <c r="F3" s="6">
        <v>20</v>
      </c>
      <c r="I3" s="13" t="s">
        <v>18</v>
      </c>
      <c r="K3">
        <f>SUMIFS(F2:F317,C2:C317,"5",E2:E317,"2")</f>
        <v>0</v>
      </c>
    </row>
    <row r="4" spans="1:23" x14ac:dyDescent="0.3">
      <c r="A4" s="4"/>
      <c r="C4" s="6">
        <v>20</v>
      </c>
      <c r="E4" s="6">
        <v>5</v>
      </c>
      <c r="G4" s="7">
        <v>1</v>
      </c>
      <c r="I4" s="13" t="s">
        <v>19</v>
      </c>
      <c r="K4">
        <f>SUMIFS(F2:F317,C2:C317,"10",E2:E317,"2")</f>
        <v>38</v>
      </c>
    </row>
    <row r="5" spans="1:23" x14ac:dyDescent="0.3">
      <c r="A5" s="4"/>
      <c r="C5" s="6">
        <v>25</v>
      </c>
      <c r="E5" s="6">
        <v>2</v>
      </c>
      <c r="F5" s="6">
        <v>1</v>
      </c>
      <c r="I5" s="13" t="s">
        <v>20</v>
      </c>
      <c r="K5">
        <f>SUMIFS(F2:F317,C2:C317,"15",E2:E317,"2")</f>
        <v>20</v>
      </c>
      <c r="M5" s="8"/>
      <c r="N5" s="8"/>
    </row>
    <row r="6" spans="1:23" x14ac:dyDescent="0.3">
      <c r="A6" s="4"/>
      <c r="C6" s="6">
        <v>25</v>
      </c>
      <c r="E6" s="6">
        <v>5</v>
      </c>
      <c r="G6" s="7">
        <v>2</v>
      </c>
      <c r="I6" s="16" t="s">
        <v>21</v>
      </c>
      <c r="K6">
        <f>SUMIFS(F2:F317,C2:C317,"20",E2:E317,"2")</f>
        <v>26</v>
      </c>
      <c r="M6" s="14"/>
      <c r="N6" s="14"/>
    </row>
    <row r="7" spans="1:23" x14ac:dyDescent="0.3">
      <c r="A7" s="4"/>
      <c r="C7" s="6">
        <v>50</v>
      </c>
      <c r="E7" s="6">
        <v>5</v>
      </c>
      <c r="G7" s="7">
        <v>27</v>
      </c>
      <c r="I7" s="16" t="s">
        <v>22</v>
      </c>
      <c r="K7">
        <f>SUMIFS(F2:F317,C2:C317,"25",E2:E317,"2")</f>
        <v>6</v>
      </c>
      <c r="M7" s="15"/>
      <c r="N7" s="15"/>
    </row>
    <row r="8" spans="1:23" x14ac:dyDescent="0.3">
      <c r="A8" s="4"/>
      <c r="C8" s="6">
        <v>55</v>
      </c>
      <c r="E8" s="6">
        <v>2</v>
      </c>
      <c r="F8" s="6">
        <v>3</v>
      </c>
      <c r="I8" s="16" t="s">
        <v>23</v>
      </c>
      <c r="K8">
        <f>SUMIFS(F2:F317,C2:C317,"30",E2:E317,"2")</f>
        <v>28</v>
      </c>
      <c r="M8" s="15"/>
      <c r="N8" s="15"/>
    </row>
    <row r="9" spans="1:23" x14ac:dyDescent="0.3">
      <c r="A9" s="4"/>
      <c r="C9" s="6">
        <v>55</v>
      </c>
      <c r="E9" s="6">
        <v>5</v>
      </c>
      <c r="G9" s="7">
        <v>13</v>
      </c>
      <c r="I9" s="16" t="s">
        <v>24</v>
      </c>
      <c r="K9">
        <f>SUMIFS(F2:F317,C2:C317,"35",E2:E317,"2")</f>
        <v>19</v>
      </c>
      <c r="M9" s="15"/>
      <c r="N9" s="15"/>
    </row>
    <row r="10" spans="1:23" x14ac:dyDescent="0.3">
      <c r="A10" s="4"/>
      <c r="C10" s="6">
        <v>25</v>
      </c>
      <c r="E10" s="6">
        <v>5</v>
      </c>
      <c r="G10" s="7">
        <v>3</v>
      </c>
      <c r="I10" s="16" t="s">
        <v>25</v>
      </c>
      <c r="K10">
        <f>SUMIFS(F2:F317,C2:C317,"40",E2:E317,"2")</f>
        <v>32</v>
      </c>
      <c r="M10" s="15"/>
      <c r="N10" s="15"/>
    </row>
    <row r="11" spans="1:23" x14ac:dyDescent="0.3">
      <c r="A11" s="4"/>
      <c r="C11" s="6">
        <v>40</v>
      </c>
      <c r="E11" s="6">
        <v>2</v>
      </c>
      <c r="F11" s="6">
        <v>1</v>
      </c>
      <c r="I11" s="16" t="s">
        <v>26</v>
      </c>
      <c r="K11">
        <f>SUMIFS(F2:F317,C2:C317,"45",E2:E317,"2")</f>
        <v>50</v>
      </c>
      <c r="M11" s="15"/>
      <c r="N11" s="15"/>
    </row>
    <row r="12" spans="1:23" x14ac:dyDescent="0.3">
      <c r="A12" s="4"/>
      <c r="C12" s="6">
        <v>40</v>
      </c>
      <c r="E12" s="6">
        <v>5</v>
      </c>
      <c r="G12" s="7">
        <v>2</v>
      </c>
      <c r="I12" s="16" t="s">
        <v>27</v>
      </c>
      <c r="K12">
        <f>SUMIFS(F2:F317,C2:C317,"50",E2:E317,"2")</f>
        <v>31</v>
      </c>
      <c r="M12" s="15"/>
      <c r="N12" s="15"/>
    </row>
    <row r="13" spans="1:23" x14ac:dyDescent="0.3">
      <c r="A13" s="4"/>
      <c r="C13" s="6">
        <v>45</v>
      </c>
      <c r="E13" s="6">
        <v>2</v>
      </c>
      <c r="F13" s="6">
        <v>1</v>
      </c>
      <c r="I13" s="16" t="s">
        <v>34</v>
      </c>
      <c r="K13">
        <f>SUMIFS(F2:F317,C2:C317,"55",E2:E317,"2")</f>
        <v>47</v>
      </c>
      <c r="M13" s="15"/>
      <c r="N13" s="15"/>
    </row>
    <row r="14" spans="1:23" x14ac:dyDescent="0.3">
      <c r="A14" s="4"/>
      <c r="C14" s="6">
        <v>45</v>
      </c>
      <c r="E14" s="6">
        <v>5</v>
      </c>
      <c r="G14" s="7">
        <v>3</v>
      </c>
      <c r="I14" s="16" t="s">
        <v>28</v>
      </c>
      <c r="K14">
        <f>SUMIFS(F2:F317,C2:C317,"60",E2:E317,"2")</f>
        <v>83</v>
      </c>
      <c r="M14" s="15"/>
      <c r="N14" s="15"/>
    </row>
    <row r="15" spans="1:23" x14ac:dyDescent="0.3">
      <c r="A15" s="4"/>
      <c r="C15" s="6">
        <v>50</v>
      </c>
      <c r="E15" s="6">
        <v>2</v>
      </c>
      <c r="F15" s="6">
        <v>5</v>
      </c>
      <c r="I15" s="16" t="s">
        <v>35</v>
      </c>
      <c r="K15">
        <f>SUMIFS(F2:F317,C2:C317,"65",E2:E317,"2")</f>
        <v>250</v>
      </c>
      <c r="M15" s="15"/>
      <c r="N15" s="15"/>
    </row>
    <row r="16" spans="1:23" x14ac:dyDescent="0.3">
      <c r="A16" s="4"/>
      <c r="C16" s="6">
        <v>50</v>
      </c>
      <c r="E16" s="6">
        <v>5</v>
      </c>
      <c r="G16" s="7">
        <v>1</v>
      </c>
      <c r="I16" s="16" t="s">
        <v>29</v>
      </c>
      <c r="K16">
        <f>SUMIFS(F2:F317,C2:C317,"70",E2:E317,"2")</f>
        <v>248</v>
      </c>
      <c r="M16" s="15"/>
      <c r="N16" s="15"/>
    </row>
    <row r="17" spans="1:14" x14ac:dyDescent="0.3">
      <c r="A17" s="4"/>
      <c r="C17" s="6">
        <v>70</v>
      </c>
      <c r="E17" s="6">
        <v>2</v>
      </c>
      <c r="F17" s="6">
        <v>21</v>
      </c>
      <c r="I17" s="16" t="s">
        <v>36</v>
      </c>
      <c r="K17">
        <f>SUMIFS(F2:F317,C2:C317,"75",E2:E317,"2")</f>
        <v>91</v>
      </c>
      <c r="M17" s="15"/>
      <c r="N17" s="15"/>
    </row>
    <row r="18" spans="1:14" x14ac:dyDescent="0.3">
      <c r="A18" s="4"/>
      <c r="C18" s="6">
        <v>70</v>
      </c>
      <c r="E18" s="6">
        <v>5</v>
      </c>
      <c r="G18" s="7">
        <v>1</v>
      </c>
      <c r="I18" s="16" t="s">
        <v>30</v>
      </c>
      <c r="K18">
        <f>SUMIFS(F2:F317,C2:C317,"80",E2:E317,"2")</f>
        <v>262</v>
      </c>
      <c r="M18" s="15"/>
      <c r="N18" s="15"/>
    </row>
    <row r="19" spans="1:14" x14ac:dyDescent="0.3">
      <c r="A19" s="4"/>
      <c r="C19" s="6">
        <v>50</v>
      </c>
      <c r="E19" s="6">
        <v>2</v>
      </c>
      <c r="F19" s="6">
        <v>15</v>
      </c>
      <c r="I19" s="16" t="s">
        <v>37</v>
      </c>
      <c r="K19">
        <f>SUMIFS(F2:F317,C2:C317,"85",E2:E317,"2")</f>
        <v>76</v>
      </c>
      <c r="M19" s="15"/>
      <c r="N19" s="15"/>
    </row>
    <row r="20" spans="1:14" x14ac:dyDescent="0.3">
      <c r="A20" s="4"/>
      <c r="B20" s="5"/>
      <c r="C20" s="6">
        <v>45</v>
      </c>
      <c r="E20" s="6">
        <v>2</v>
      </c>
      <c r="F20" s="6">
        <v>1</v>
      </c>
      <c r="I20" s="16" t="s">
        <v>31</v>
      </c>
      <c r="K20">
        <f>SUMIFS(F2:F317,C2:C317,"90",E2:E317,"2")</f>
        <v>0</v>
      </c>
      <c r="M20" s="15"/>
      <c r="N20" s="15"/>
    </row>
    <row r="21" spans="1:14" x14ac:dyDescent="0.3">
      <c r="A21" s="4"/>
      <c r="C21" s="6">
        <v>40</v>
      </c>
      <c r="E21" s="6">
        <v>2</v>
      </c>
      <c r="F21" s="6">
        <v>4</v>
      </c>
      <c r="I21" s="16" t="s">
        <v>32</v>
      </c>
      <c r="K21">
        <f>SUMIFS(F2:F317,C2:C317,"95",E2:E317,"2")</f>
        <v>0</v>
      </c>
      <c r="M21" s="15"/>
      <c r="N21" s="15"/>
    </row>
    <row r="22" spans="1:14" x14ac:dyDescent="0.3">
      <c r="A22" s="4"/>
      <c r="C22" s="6">
        <v>25</v>
      </c>
      <c r="E22" s="6">
        <v>2</v>
      </c>
      <c r="F22" s="6">
        <v>4</v>
      </c>
      <c r="I22" s="13" t="s">
        <v>33</v>
      </c>
      <c r="K22">
        <f>SUMIFS(F2:F317,C2:C317,"100",E2:E317,"2")</f>
        <v>0</v>
      </c>
      <c r="M22" s="15"/>
      <c r="N22" s="15"/>
    </row>
    <row r="23" spans="1:14" x14ac:dyDescent="0.3">
      <c r="A23" s="4"/>
      <c r="C23" s="6">
        <v>20</v>
      </c>
      <c r="E23" s="6">
        <v>2</v>
      </c>
      <c r="F23" s="6">
        <v>4</v>
      </c>
      <c r="M23" s="15"/>
      <c r="N23" s="15"/>
    </row>
    <row r="24" spans="1:14" x14ac:dyDescent="0.3">
      <c r="A24" s="4"/>
      <c r="C24" s="6">
        <v>55</v>
      </c>
      <c r="E24" s="6">
        <v>2</v>
      </c>
      <c r="F24" s="6">
        <v>1</v>
      </c>
      <c r="M24" s="15"/>
      <c r="N24" s="15"/>
    </row>
    <row r="25" spans="1:14" x14ac:dyDescent="0.3">
      <c r="A25" s="4"/>
      <c r="C25" s="6">
        <v>70</v>
      </c>
      <c r="E25" s="6">
        <v>2</v>
      </c>
      <c r="F25" s="6">
        <v>204</v>
      </c>
      <c r="M25" s="15"/>
      <c r="N25" s="15"/>
    </row>
    <row r="26" spans="1:14" x14ac:dyDescent="0.3">
      <c r="A26" s="4"/>
      <c r="C26" s="6">
        <v>60</v>
      </c>
      <c r="E26" s="6">
        <v>2</v>
      </c>
      <c r="F26" s="6">
        <v>5</v>
      </c>
      <c r="M26" s="15"/>
      <c r="N26" s="15"/>
    </row>
    <row r="27" spans="1:14" x14ac:dyDescent="0.3">
      <c r="A27" s="4"/>
      <c r="C27" s="6">
        <v>60</v>
      </c>
      <c r="E27" s="6">
        <v>5</v>
      </c>
      <c r="G27" s="7">
        <v>12</v>
      </c>
      <c r="M27" s="15"/>
      <c r="N27" s="15"/>
    </row>
    <row r="28" spans="1:14" x14ac:dyDescent="0.3">
      <c r="A28" s="4"/>
      <c r="C28" s="6">
        <v>45</v>
      </c>
      <c r="E28" s="6">
        <v>2</v>
      </c>
      <c r="F28" s="6">
        <v>2</v>
      </c>
      <c r="M28" s="15"/>
      <c r="N28" s="15"/>
    </row>
    <row r="29" spans="1:14" x14ac:dyDescent="0.3">
      <c r="A29" s="4"/>
      <c r="C29" s="6">
        <v>45</v>
      </c>
      <c r="E29" s="6">
        <v>5</v>
      </c>
      <c r="G29" s="7">
        <v>6</v>
      </c>
      <c r="M29" s="15"/>
      <c r="N29" s="15"/>
    </row>
    <row r="30" spans="1:14" x14ac:dyDescent="0.3">
      <c r="A30" s="4"/>
      <c r="C30" s="6">
        <v>65</v>
      </c>
      <c r="E30" s="6">
        <v>5</v>
      </c>
      <c r="G30" s="7">
        <v>14</v>
      </c>
      <c r="M30" s="15"/>
      <c r="N30" s="15"/>
    </row>
    <row r="31" spans="1:14" x14ac:dyDescent="0.3">
      <c r="A31" s="4"/>
      <c r="C31" s="6">
        <v>20</v>
      </c>
      <c r="E31" s="6">
        <v>5</v>
      </c>
      <c r="G31" s="7">
        <v>1</v>
      </c>
      <c r="M31" s="15"/>
      <c r="N31" s="15"/>
    </row>
    <row r="32" spans="1:14" x14ac:dyDescent="0.3">
      <c r="A32" s="4"/>
      <c r="B32" s="5"/>
      <c r="C32" s="6">
        <v>40</v>
      </c>
      <c r="E32" s="6">
        <v>2</v>
      </c>
      <c r="F32" s="6">
        <v>2</v>
      </c>
      <c r="M32" s="15"/>
      <c r="N32" s="15"/>
    </row>
    <row r="33" spans="1:18" x14ac:dyDescent="0.3">
      <c r="A33" s="4"/>
      <c r="B33" s="5"/>
      <c r="C33" s="6">
        <v>40</v>
      </c>
      <c r="E33" s="6">
        <v>5</v>
      </c>
      <c r="G33" s="7">
        <v>15</v>
      </c>
      <c r="M33" s="15"/>
      <c r="N33" s="15"/>
    </row>
    <row r="34" spans="1:18" x14ac:dyDescent="0.3">
      <c r="A34" s="4"/>
      <c r="B34" s="5"/>
      <c r="C34" s="6">
        <v>45</v>
      </c>
      <c r="E34" s="6">
        <v>2</v>
      </c>
      <c r="F34" s="6">
        <v>1</v>
      </c>
      <c r="M34" s="15"/>
      <c r="N34" s="15"/>
    </row>
    <row r="35" spans="1:18" x14ac:dyDescent="0.3">
      <c r="A35" s="4"/>
      <c r="C35" s="6">
        <v>20</v>
      </c>
      <c r="E35" s="6">
        <v>5</v>
      </c>
      <c r="G35" s="7">
        <v>1</v>
      </c>
      <c r="M35" s="15"/>
      <c r="N35" s="15"/>
    </row>
    <row r="36" spans="1:18" x14ac:dyDescent="0.3">
      <c r="A36" s="4"/>
      <c r="C36" s="6">
        <v>25</v>
      </c>
      <c r="E36" s="6">
        <v>2</v>
      </c>
      <c r="F36" s="6">
        <v>1</v>
      </c>
      <c r="M36" s="15"/>
      <c r="N36" s="15"/>
      <c r="Q36" s="9"/>
      <c r="R36" s="9"/>
    </row>
    <row r="37" spans="1:18" x14ac:dyDescent="0.3">
      <c r="A37" s="4"/>
      <c r="C37" s="6">
        <v>25</v>
      </c>
      <c r="E37" s="6">
        <v>5</v>
      </c>
      <c r="G37" s="7">
        <v>1</v>
      </c>
      <c r="M37" s="15"/>
      <c r="N37" s="15"/>
      <c r="Q37" s="9"/>
      <c r="R37" s="9"/>
    </row>
    <row r="38" spans="1:18" x14ac:dyDescent="0.3">
      <c r="A38" s="4"/>
      <c r="C38" s="6">
        <v>50</v>
      </c>
      <c r="E38" s="6">
        <v>2</v>
      </c>
      <c r="F38" s="6">
        <v>3</v>
      </c>
      <c r="M38" s="15"/>
      <c r="N38" s="15"/>
      <c r="R38" s="10"/>
    </row>
    <row r="39" spans="1:18" x14ac:dyDescent="0.3">
      <c r="A39" s="4"/>
      <c r="C39" s="6">
        <v>50</v>
      </c>
      <c r="E39" s="6">
        <v>5</v>
      </c>
      <c r="G39" s="7">
        <v>1</v>
      </c>
      <c r="M39" s="15"/>
      <c r="N39" s="15"/>
      <c r="R39" s="10"/>
    </row>
    <row r="40" spans="1:18" x14ac:dyDescent="0.3">
      <c r="A40" s="4"/>
      <c r="C40" s="6">
        <v>65</v>
      </c>
      <c r="E40" s="6">
        <v>2</v>
      </c>
      <c r="F40" s="6">
        <v>105</v>
      </c>
      <c r="M40" s="15"/>
      <c r="N40" s="15"/>
    </row>
    <row r="41" spans="1:18" x14ac:dyDescent="0.3">
      <c r="A41" s="4"/>
      <c r="C41" s="6">
        <v>45</v>
      </c>
      <c r="E41" s="6">
        <v>2</v>
      </c>
      <c r="F41" s="6">
        <v>30</v>
      </c>
      <c r="M41" s="15"/>
      <c r="N41" s="15"/>
    </row>
    <row r="42" spans="1:18" x14ac:dyDescent="0.3">
      <c r="A42" s="4"/>
      <c r="C42" s="6">
        <v>60</v>
      </c>
      <c r="E42" s="6">
        <v>2</v>
      </c>
      <c r="F42" s="6">
        <v>78</v>
      </c>
    </row>
    <row r="43" spans="1:18" x14ac:dyDescent="0.3">
      <c r="A43" s="4"/>
      <c r="C43" s="6">
        <v>80</v>
      </c>
      <c r="E43" s="6">
        <v>2</v>
      </c>
      <c r="F43" s="6">
        <v>262</v>
      </c>
    </row>
    <row r="44" spans="1:18" x14ac:dyDescent="0.3">
      <c r="A44" s="4"/>
      <c r="C44" s="6">
        <v>10</v>
      </c>
      <c r="E44" s="6">
        <v>2</v>
      </c>
      <c r="F44" s="6">
        <v>19</v>
      </c>
    </row>
    <row r="45" spans="1:18" x14ac:dyDescent="0.3">
      <c r="A45" s="4"/>
      <c r="C45" s="6">
        <v>30</v>
      </c>
      <c r="E45" s="6">
        <v>2</v>
      </c>
      <c r="F45" s="6">
        <v>9</v>
      </c>
    </row>
    <row r="46" spans="1:18" x14ac:dyDescent="0.3">
      <c r="A46" s="4"/>
      <c r="C46" s="6">
        <v>55</v>
      </c>
      <c r="E46" s="6">
        <v>2</v>
      </c>
      <c r="F46" s="6">
        <v>9</v>
      </c>
    </row>
    <row r="47" spans="1:18" x14ac:dyDescent="0.3">
      <c r="A47" s="4"/>
      <c r="C47" s="6">
        <v>40</v>
      </c>
      <c r="E47" s="6">
        <v>2</v>
      </c>
      <c r="F47" s="6">
        <v>6</v>
      </c>
    </row>
    <row r="48" spans="1:18" x14ac:dyDescent="0.3">
      <c r="A48" s="4"/>
      <c r="C48" s="6">
        <v>50</v>
      </c>
      <c r="E48" s="6">
        <v>2</v>
      </c>
      <c r="F48" s="6">
        <v>8</v>
      </c>
    </row>
    <row r="49" spans="1:7" x14ac:dyDescent="0.3">
      <c r="A49" s="4"/>
      <c r="C49" s="6">
        <v>55</v>
      </c>
      <c r="E49" s="6">
        <v>2</v>
      </c>
      <c r="F49" s="6">
        <v>6</v>
      </c>
    </row>
    <row r="50" spans="1:7" x14ac:dyDescent="0.3">
      <c r="A50" s="4"/>
      <c r="C50" s="6">
        <v>55</v>
      </c>
      <c r="E50" s="6">
        <v>5</v>
      </c>
      <c r="F50" s="6">
        <v>1</v>
      </c>
    </row>
    <row r="51" spans="1:7" x14ac:dyDescent="0.3">
      <c r="A51" s="4"/>
      <c r="C51" s="6">
        <v>65</v>
      </c>
      <c r="E51" s="6">
        <v>5</v>
      </c>
      <c r="F51" s="6">
        <v>2</v>
      </c>
    </row>
    <row r="52" spans="1:7" x14ac:dyDescent="0.3">
      <c r="A52" s="4"/>
      <c r="C52" s="6">
        <v>30</v>
      </c>
      <c r="E52" s="6">
        <v>2</v>
      </c>
      <c r="F52" s="6">
        <v>2</v>
      </c>
    </row>
    <row r="53" spans="1:7" x14ac:dyDescent="0.3">
      <c r="A53" s="4"/>
      <c r="C53" s="6">
        <v>30</v>
      </c>
      <c r="E53" s="6">
        <v>5</v>
      </c>
      <c r="F53" s="6">
        <v>8</v>
      </c>
    </row>
    <row r="54" spans="1:7" x14ac:dyDescent="0.3">
      <c r="A54" s="4"/>
      <c r="C54" s="6">
        <v>20</v>
      </c>
      <c r="E54" s="6">
        <v>5</v>
      </c>
      <c r="F54" s="6">
        <v>16</v>
      </c>
    </row>
    <row r="55" spans="1:7" x14ac:dyDescent="0.3">
      <c r="A55" s="4"/>
      <c r="C55" s="6">
        <v>35</v>
      </c>
      <c r="E55" s="6">
        <v>2</v>
      </c>
      <c r="F55" s="6">
        <v>3</v>
      </c>
    </row>
    <row r="56" spans="1:7" x14ac:dyDescent="0.3">
      <c r="A56" s="4"/>
      <c r="C56" s="6">
        <v>35</v>
      </c>
      <c r="E56" s="6">
        <v>5</v>
      </c>
      <c r="F56" s="6">
        <v>14</v>
      </c>
    </row>
    <row r="57" spans="1:7" x14ac:dyDescent="0.3">
      <c r="A57" s="4"/>
      <c r="C57" s="6">
        <v>65</v>
      </c>
      <c r="E57" s="6">
        <v>2</v>
      </c>
      <c r="F57" s="6">
        <v>145</v>
      </c>
    </row>
    <row r="58" spans="1:7" x14ac:dyDescent="0.3">
      <c r="A58" s="4"/>
      <c r="C58" s="6">
        <v>30</v>
      </c>
      <c r="E58" s="6">
        <v>2</v>
      </c>
      <c r="F58" s="6">
        <v>3</v>
      </c>
    </row>
    <row r="59" spans="1:7" x14ac:dyDescent="0.3">
      <c r="A59" s="4"/>
      <c r="C59" s="6">
        <v>20</v>
      </c>
      <c r="E59" s="6">
        <v>2</v>
      </c>
      <c r="F59" s="6">
        <v>7</v>
      </c>
    </row>
    <row r="60" spans="1:7" x14ac:dyDescent="0.3">
      <c r="A60" s="4"/>
      <c r="C60" s="6">
        <v>55</v>
      </c>
      <c r="E60" s="6">
        <v>2</v>
      </c>
      <c r="F60" s="6">
        <v>8</v>
      </c>
    </row>
    <row r="61" spans="1:7" x14ac:dyDescent="0.3">
      <c r="A61" s="4"/>
      <c r="C61" s="6">
        <v>40</v>
      </c>
      <c r="E61" s="6">
        <v>2</v>
      </c>
      <c r="F61" s="6">
        <v>12</v>
      </c>
    </row>
    <row r="62" spans="1:7" x14ac:dyDescent="0.3">
      <c r="A62" s="4"/>
      <c r="C62" s="6">
        <v>35</v>
      </c>
      <c r="E62" s="6">
        <v>2</v>
      </c>
      <c r="F62" s="6">
        <v>5</v>
      </c>
    </row>
    <row r="63" spans="1:7" x14ac:dyDescent="0.3">
      <c r="A63" s="4"/>
      <c r="C63" s="6">
        <v>15</v>
      </c>
      <c r="E63" s="6">
        <v>2</v>
      </c>
      <c r="F63" s="6">
        <v>2</v>
      </c>
    </row>
    <row r="64" spans="1:7" x14ac:dyDescent="0.3">
      <c r="A64" s="4"/>
      <c r="C64" s="6">
        <v>15</v>
      </c>
      <c r="E64" s="6">
        <v>5</v>
      </c>
      <c r="G64" s="7">
        <v>18</v>
      </c>
    </row>
    <row r="65" spans="1:7" x14ac:dyDescent="0.3">
      <c r="A65" s="4"/>
      <c r="C65" s="6">
        <v>40</v>
      </c>
      <c r="E65" s="6">
        <v>2</v>
      </c>
      <c r="F65" s="6">
        <v>2</v>
      </c>
    </row>
    <row r="66" spans="1:7" x14ac:dyDescent="0.3">
      <c r="A66" s="4"/>
      <c r="C66" s="6">
        <v>40</v>
      </c>
      <c r="E66" s="6">
        <v>5</v>
      </c>
      <c r="G66" s="7">
        <v>2</v>
      </c>
    </row>
    <row r="67" spans="1:7" x14ac:dyDescent="0.3">
      <c r="A67" s="4"/>
      <c r="C67" s="6">
        <v>20</v>
      </c>
      <c r="E67" s="6">
        <v>2</v>
      </c>
      <c r="F67" s="6">
        <v>2</v>
      </c>
    </row>
    <row r="68" spans="1:7" x14ac:dyDescent="0.3">
      <c r="A68" s="4"/>
      <c r="C68" s="6">
        <v>20</v>
      </c>
      <c r="E68" s="6">
        <v>5</v>
      </c>
      <c r="G68" s="7">
        <v>2</v>
      </c>
    </row>
    <row r="69" spans="1:7" x14ac:dyDescent="0.3">
      <c r="A69" s="4"/>
      <c r="C69" s="6">
        <v>30</v>
      </c>
      <c r="E69" s="6">
        <v>2</v>
      </c>
      <c r="F69" s="6">
        <v>4</v>
      </c>
    </row>
    <row r="70" spans="1:7" x14ac:dyDescent="0.3">
      <c r="A70" s="4"/>
      <c r="C70" s="6">
        <v>30</v>
      </c>
      <c r="E70" s="6">
        <v>5</v>
      </c>
      <c r="G70" s="7">
        <v>31</v>
      </c>
    </row>
    <row r="71" spans="1:7" x14ac:dyDescent="0.3">
      <c r="A71" s="4"/>
      <c r="C71" s="6">
        <v>35</v>
      </c>
      <c r="E71" s="6">
        <v>2</v>
      </c>
      <c r="F71" s="6">
        <v>5</v>
      </c>
    </row>
    <row r="72" spans="1:7" x14ac:dyDescent="0.3">
      <c r="A72" s="4"/>
      <c r="C72" s="6">
        <v>35</v>
      </c>
      <c r="E72" s="6">
        <v>5</v>
      </c>
      <c r="G72" s="7">
        <v>6</v>
      </c>
    </row>
    <row r="73" spans="1:7" x14ac:dyDescent="0.3">
      <c r="A73" s="4"/>
      <c r="C73" s="6">
        <v>20</v>
      </c>
      <c r="E73" s="6">
        <v>2</v>
      </c>
      <c r="F73" s="6">
        <v>2</v>
      </c>
    </row>
    <row r="74" spans="1:7" x14ac:dyDescent="0.3">
      <c r="A74" s="4"/>
      <c r="C74" s="6">
        <v>20</v>
      </c>
      <c r="E74" s="6">
        <v>5</v>
      </c>
      <c r="G74" s="7">
        <v>5</v>
      </c>
    </row>
    <row r="75" spans="1:7" x14ac:dyDescent="0.3">
      <c r="A75" s="4"/>
      <c r="C75" s="6">
        <v>15</v>
      </c>
      <c r="E75" s="6">
        <v>5</v>
      </c>
      <c r="G75" s="7">
        <v>26</v>
      </c>
    </row>
    <row r="76" spans="1:7" x14ac:dyDescent="0.3">
      <c r="A76" s="4"/>
      <c r="C76" s="6">
        <v>85</v>
      </c>
      <c r="E76" s="6">
        <v>2</v>
      </c>
      <c r="F76" s="6">
        <v>76</v>
      </c>
    </row>
    <row r="77" spans="1:7" x14ac:dyDescent="0.3">
      <c r="A77" s="4"/>
      <c r="C77" s="6">
        <v>75</v>
      </c>
      <c r="E77" s="6">
        <v>2</v>
      </c>
      <c r="F77" s="6">
        <v>91</v>
      </c>
    </row>
    <row r="78" spans="1:7" x14ac:dyDescent="0.3">
      <c r="A78" s="4"/>
      <c r="C78" s="6">
        <v>10</v>
      </c>
      <c r="E78" s="6">
        <v>2</v>
      </c>
      <c r="F78" s="6">
        <v>19</v>
      </c>
    </row>
    <row r="79" spans="1:7" x14ac:dyDescent="0.3">
      <c r="A79" s="4"/>
      <c r="C79" s="6">
        <v>45</v>
      </c>
      <c r="E79" s="6">
        <v>2</v>
      </c>
      <c r="F79" s="6">
        <v>11</v>
      </c>
    </row>
    <row r="80" spans="1:7" x14ac:dyDescent="0.3">
      <c r="A80" s="4"/>
      <c r="C80" s="6">
        <v>35</v>
      </c>
      <c r="E80" s="6">
        <v>2</v>
      </c>
      <c r="F80" s="6">
        <v>6</v>
      </c>
    </row>
    <row r="81" spans="1:7" x14ac:dyDescent="0.3">
      <c r="A81" s="4"/>
      <c r="C81" s="6">
        <v>15</v>
      </c>
      <c r="E81" s="6">
        <v>2</v>
      </c>
      <c r="F81" s="6">
        <v>18</v>
      </c>
    </row>
    <row r="82" spans="1:7" x14ac:dyDescent="0.3">
      <c r="A82" s="4"/>
      <c r="C82" s="6">
        <v>20</v>
      </c>
      <c r="E82" s="6">
        <v>2</v>
      </c>
      <c r="F82" s="6">
        <v>11</v>
      </c>
    </row>
    <row r="83" spans="1:7" x14ac:dyDescent="0.3">
      <c r="A83" s="4"/>
      <c r="C83" s="6">
        <v>30</v>
      </c>
      <c r="E83" s="6">
        <v>2</v>
      </c>
      <c r="F83" s="6">
        <v>10</v>
      </c>
    </row>
    <row r="84" spans="1:7" x14ac:dyDescent="0.3">
      <c r="A84" s="4"/>
      <c r="C84" s="6">
        <v>20</v>
      </c>
      <c r="E84" s="6">
        <v>5</v>
      </c>
      <c r="F84" s="6">
        <v>9</v>
      </c>
    </row>
    <row r="85" spans="1:7" x14ac:dyDescent="0.3">
      <c r="A85" s="4"/>
      <c r="C85" s="6">
        <v>25</v>
      </c>
      <c r="E85" s="6">
        <v>5</v>
      </c>
      <c r="F85" s="6">
        <v>3</v>
      </c>
    </row>
    <row r="86" spans="1:7" x14ac:dyDescent="0.3">
      <c r="A86" s="4"/>
      <c r="C86" s="6">
        <v>40</v>
      </c>
      <c r="E86" s="6">
        <v>2</v>
      </c>
      <c r="F86" s="6">
        <v>4</v>
      </c>
    </row>
    <row r="87" spans="1:7" x14ac:dyDescent="0.3">
      <c r="A87" s="4"/>
      <c r="C87" s="6">
        <v>40</v>
      </c>
      <c r="E87" s="6">
        <v>5</v>
      </c>
      <c r="G87" s="7">
        <v>5</v>
      </c>
    </row>
    <row r="88" spans="1:7" x14ac:dyDescent="0.3">
      <c r="A88" s="4"/>
      <c r="C88" s="6">
        <v>40</v>
      </c>
      <c r="E88" s="6">
        <v>2</v>
      </c>
      <c r="F88" s="6">
        <v>1</v>
      </c>
    </row>
    <row r="89" spans="1:7" x14ac:dyDescent="0.3">
      <c r="A89" s="4"/>
      <c r="C89" s="6">
        <v>40</v>
      </c>
      <c r="E89" s="6">
        <v>5</v>
      </c>
      <c r="G89" s="7">
        <v>3</v>
      </c>
    </row>
    <row r="90" spans="1:7" x14ac:dyDescent="0.3">
      <c r="A90" s="4"/>
      <c r="C90" s="6">
        <v>55</v>
      </c>
      <c r="E90" s="6">
        <v>5</v>
      </c>
      <c r="G90" s="7">
        <v>6</v>
      </c>
    </row>
    <row r="91" spans="1:7" x14ac:dyDescent="0.3">
      <c r="A91" s="4"/>
      <c r="C91" s="6">
        <v>15</v>
      </c>
      <c r="E91" s="6">
        <v>5</v>
      </c>
      <c r="G91" s="7">
        <v>1</v>
      </c>
    </row>
    <row r="92" spans="1:7" x14ac:dyDescent="0.3">
      <c r="A92" s="4"/>
      <c r="C92" s="6">
        <v>45</v>
      </c>
      <c r="E92" s="6">
        <v>2</v>
      </c>
      <c r="F92" s="6">
        <v>4</v>
      </c>
    </row>
    <row r="93" spans="1:7" x14ac:dyDescent="0.3">
      <c r="A93" s="4"/>
      <c r="C93" s="6">
        <v>45</v>
      </c>
      <c r="E93" s="6">
        <v>5</v>
      </c>
      <c r="G93" s="7">
        <v>1</v>
      </c>
    </row>
    <row r="94" spans="1:7" x14ac:dyDescent="0.3">
      <c r="A94" s="4"/>
      <c r="C94" s="6">
        <v>25</v>
      </c>
      <c r="E94" s="6">
        <v>5</v>
      </c>
      <c r="G94" s="7">
        <v>1</v>
      </c>
    </row>
    <row r="95" spans="1:7" x14ac:dyDescent="0.3">
      <c r="A95" s="4"/>
    </row>
    <row r="96" spans="1:7" x14ac:dyDescent="0.3">
      <c r="A96" s="4"/>
    </row>
    <row r="97" spans="1:1" x14ac:dyDescent="0.3">
      <c r="A97" s="4"/>
    </row>
    <row r="98" spans="1:1" x14ac:dyDescent="0.3">
      <c r="A98" s="4"/>
    </row>
    <row r="99" spans="1:1" x14ac:dyDescent="0.3">
      <c r="A99" s="4"/>
    </row>
    <row r="100" spans="1:1" x14ac:dyDescent="0.3">
      <c r="A100" s="4"/>
    </row>
    <row r="101" spans="1:1" x14ac:dyDescent="0.3">
      <c r="A101" s="4"/>
    </row>
    <row r="102" spans="1:1" x14ac:dyDescent="0.3">
      <c r="A102" s="4"/>
    </row>
    <row r="103" spans="1:1" x14ac:dyDescent="0.3">
      <c r="A103" s="4"/>
    </row>
    <row r="104" spans="1:1" x14ac:dyDescent="0.3">
      <c r="A104" s="4"/>
    </row>
    <row r="105" spans="1:1" x14ac:dyDescent="0.3">
      <c r="A105" s="4"/>
    </row>
    <row r="106" spans="1:1" x14ac:dyDescent="0.3">
      <c r="A106" s="4"/>
    </row>
    <row r="116" spans="1:1" x14ac:dyDescent="0.3">
      <c r="A116" s="4"/>
    </row>
    <row r="119" spans="1:1" x14ac:dyDescent="0.3">
      <c r="A119" s="4"/>
    </row>
    <row r="125" spans="1:1" x14ac:dyDescent="0.3">
      <c r="A125" s="4"/>
    </row>
    <row r="128" spans="1:1" x14ac:dyDescent="0.3">
      <c r="A128" s="4"/>
    </row>
    <row r="129" spans="1:1" x14ac:dyDescent="0.3">
      <c r="A129" s="4"/>
    </row>
    <row r="135" spans="1:1" x14ac:dyDescent="0.3">
      <c r="A135" s="4"/>
    </row>
    <row r="139" spans="1:1" x14ac:dyDescent="0.3">
      <c r="A139" s="4"/>
    </row>
    <row r="140" spans="1:1" x14ac:dyDescent="0.3">
      <c r="A140" s="4"/>
    </row>
    <row r="144" spans="1:1" x14ac:dyDescent="0.3">
      <c r="A144" s="4"/>
    </row>
    <row r="148" spans="1:1" x14ac:dyDescent="0.3">
      <c r="A148" s="4"/>
    </row>
    <row r="155" spans="1:1" x14ac:dyDescent="0.3">
      <c r="A155" s="4"/>
    </row>
    <row r="164" spans="1:9" s="6" customFormat="1" x14ac:dyDescent="0.3">
      <c r="A164" s="4"/>
      <c r="G164" s="7"/>
      <c r="H164" s="12"/>
      <c r="I164" s="12"/>
    </row>
    <row r="166" spans="1:9" s="6" customFormat="1" x14ac:dyDescent="0.3">
      <c r="A166" s="4"/>
      <c r="G166" s="7"/>
      <c r="H166" s="12"/>
      <c r="I166" s="12"/>
    </row>
    <row r="174" spans="1:9" s="6" customFormat="1" x14ac:dyDescent="0.3">
      <c r="A174" s="4"/>
      <c r="G174" s="7"/>
      <c r="H174" s="12"/>
      <c r="I174" s="12"/>
    </row>
    <row r="175" spans="1:9" s="6" customFormat="1" x14ac:dyDescent="0.3">
      <c r="A175" s="4"/>
      <c r="G175" s="7"/>
      <c r="H175" s="12"/>
      <c r="I175" s="12"/>
    </row>
    <row r="181" spans="1:9" s="6" customFormat="1" x14ac:dyDescent="0.3">
      <c r="A181" s="4"/>
      <c r="G181" s="7"/>
      <c r="H181" s="12"/>
      <c r="I181" s="12"/>
    </row>
    <row r="190" spans="1:9" s="6" customFormat="1" x14ac:dyDescent="0.3">
      <c r="A190" s="4"/>
      <c r="G190" s="7"/>
      <c r="H190" s="12"/>
      <c r="I190" s="12"/>
    </row>
    <row r="192" spans="1:9" s="6" customFormat="1" x14ac:dyDescent="0.3">
      <c r="A192" s="11"/>
      <c r="B192" s="12"/>
      <c r="G192" s="7"/>
      <c r="H192" s="12"/>
      <c r="I192" s="12"/>
    </row>
    <row r="193" spans="1:9" s="6" customFormat="1" x14ac:dyDescent="0.3">
      <c r="A193" s="11"/>
      <c r="B193" s="12"/>
      <c r="G193" s="7"/>
      <c r="H193" s="12"/>
      <c r="I193" s="12"/>
    </row>
    <row r="194" spans="1:9" s="6" customFormat="1" x14ac:dyDescent="0.3">
      <c r="A194" s="11"/>
      <c r="B194" s="12"/>
      <c r="G194" s="7"/>
      <c r="H194" s="12"/>
      <c r="I194" s="12"/>
    </row>
    <row r="195" spans="1:9" s="6" customFormat="1" x14ac:dyDescent="0.3">
      <c r="A195" s="11"/>
      <c r="B195" s="12"/>
      <c r="G195" s="7"/>
      <c r="H195" s="12"/>
      <c r="I195" s="12"/>
    </row>
    <row r="196" spans="1:9" s="6" customFormat="1" x14ac:dyDescent="0.3">
      <c r="A196" s="11"/>
      <c r="B196" s="12"/>
      <c r="G196" s="7"/>
      <c r="H196" s="12"/>
      <c r="I196" s="12"/>
    </row>
    <row r="197" spans="1:9" s="6" customFormat="1" x14ac:dyDescent="0.3">
      <c r="A197" s="11"/>
      <c r="B197" s="12"/>
      <c r="G197" s="7"/>
      <c r="H197" s="12"/>
      <c r="I197" s="12"/>
    </row>
    <row r="198" spans="1:9" s="6" customFormat="1" x14ac:dyDescent="0.3">
      <c r="A198" s="4"/>
      <c r="G198" s="7"/>
      <c r="H198" s="12"/>
      <c r="I198" s="12"/>
    </row>
    <row r="201" spans="1:9" s="6" customFormat="1" x14ac:dyDescent="0.3">
      <c r="A201" s="4"/>
      <c r="G201" s="7"/>
      <c r="H201" s="12"/>
      <c r="I201" s="12"/>
    </row>
    <row r="209" spans="1:9" s="6" customFormat="1" x14ac:dyDescent="0.3">
      <c r="A209" s="4"/>
      <c r="G209" s="7"/>
      <c r="H209" s="12"/>
      <c r="I209" s="12"/>
    </row>
  </sheetData>
  <autoFilter ref="A1:G180"/>
  <mergeCells count="1">
    <mergeCell ref="J1:T1"/>
  </mergeCells>
  <phoneticPr fontId="2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2023-12-13T07:40:18Z</dcterms:created>
  <dcterms:modified xsi:type="dcterms:W3CDTF">2023-12-14T02:00:59Z</dcterms:modified>
</cp:coreProperties>
</file>